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360" yWindow="75" windowWidth="20955" windowHeight="9975" activeTab="1"/>
  </bookViews>
  <sheets>
    <sheet name="Checklist" sheetId="9" r:id="rId1"/>
    <sheet name="Guestlist" sheetId="1" r:id="rId2"/>
    <sheet name="Photographer" sheetId="6" state="hidden" r:id="rId3"/>
    <sheet name="Florist" sheetId="7" state="hidden" r:id="rId4"/>
    <sheet name="Music" sheetId="8" state="hidden" r:id="rId5"/>
    <sheet name="Budget" sheetId="10" r:id="rId6"/>
  </sheets>
  <definedNames>
    <definedName name="_xlnm._FilterDatabase" localSheetId="1" hidden="1">Guestlist!$A$7:$S$133</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5">Budget!$B$2:$Y$51</definedName>
    <definedName name="_xlnm.Print_Area" localSheetId="0">Checklist!$B$2:$O$48</definedName>
    <definedName name="_xlnm.Print_Area" localSheetId="3">Florist!$B$2:$I$32</definedName>
    <definedName name="_xlnm.Print_Area" localSheetId="1">Guestlist!$B$2:$AE$136</definedName>
    <definedName name="_xlnm.Print_Area" localSheetId="4">Music!$B$2:$E$21</definedName>
    <definedName name="_xlnm.Print_Area" localSheetId="2">Photographer!$B$2:$H$23</definedName>
    <definedName name="_xlnm.Print_Titles" localSheetId="0">Checklist!$2:$3</definedName>
    <definedName name="_xlnm.Print_Titles" localSheetId="3">Florist!$2:$3</definedName>
    <definedName name="_xlnm.Print_Titles" localSheetId="1">Guestlist!$2:$7</definedName>
    <definedName name="_xlnm.Print_Titles" localSheetId="4">Music!$2:$3</definedName>
    <definedName name="_xlnm.Print_Titles" localSheetId="2">Photographer!$2:$3</definedName>
  </definedNames>
  <calcPr calcId="125725" calcMode="autoNoTable"/>
</workbook>
</file>

<file path=xl/calcChain.xml><?xml version="1.0" encoding="utf-8"?>
<calcChain xmlns="http://schemas.openxmlformats.org/spreadsheetml/2006/main">
  <c r="K35" i="1"/>
  <c r="W35" s="1"/>
  <c r="K36"/>
  <c r="W36" s="1"/>
  <c r="E36"/>
  <c r="M35" l="1"/>
  <c r="U35"/>
  <c r="Y35"/>
  <c r="O35"/>
  <c r="M36"/>
  <c r="U36"/>
  <c r="Y36"/>
  <c r="O36"/>
  <c r="G17" i="10" l="1"/>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L47" s="1"/>
  <c r="M47" s="1"/>
  <c r="N47" s="1"/>
  <c r="O47" s="1"/>
  <c r="P47" s="1"/>
  <c r="Q47" s="1"/>
  <c r="R47" s="1"/>
  <c r="S47" s="1"/>
  <c r="T47" s="1"/>
  <c r="U47" s="1"/>
  <c r="W28"/>
  <c r="W36" s="1"/>
  <c r="L33"/>
  <c r="L41" s="1"/>
  <c r="M33"/>
  <c r="O33"/>
  <c r="P33"/>
  <c r="P41" s="1"/>
  <c r="R33"/>
  <c r="R41" s="1"/>
  <c r="T33"/>
  <c r="T41" s="1"/>
  <c r="T42" s="1"/>
  <c r="U33"/>
  <c r="K33"/>
  <c r="W32"/>
  <c r="X32" s="1"/>
  <c r="W31"/>
  <c r="X31" s="1"/>
  <c r="W30"/>
  <c r="X30" s="1"/>
  <c r="W29"/>
  <c r="X29" s="1"/>
  <c r="Q17"/>
  <c r="Q16"/>
  <c r="H10"/>
  <c r="I10"/>
  <c r="H11"/>
  <c r="I11"/>
  <c r="H25"/>
  <c r="I25"/>
  <c r="H26"/>
  <c r="I26"/>
  <c r="K41" l="1"/>
  <c r="W26"/>
  <c r="X26" s="1"/>
  <c r="Q26"/>
  <c r="X22"/>
  <c r="Q25"/>
  <c r="U41"/>
  <c r="U42" s="1"/>
  <c r="U44" s="1"/>
  <c r="O41"/>
  <c r="O42" s="1"/>
  <c r="O44" s="1"/>
  <c r="L42"/>
  <c r="P42"/>
  <c r="P44" s="1"/>
  <c r="R42"/>
  <c r="R44" s="1"/>
  <c r="X28"/>
  <c r="W37"/>
  <c r="T44"/>
  <c r="L44"/>
  <c r="K42"/>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K126" i="1"/>
  <c r="Y126" s="1"/>
  <c r="E126"/>
  <c r="U126" l="1"/>
  <c r="O126"/>
  <c r="W126"/>
  <c r="M126"/>
  <c r="M42" i="10"/>
  <c r="M44" s="1"/>
  <c r="W39"/>
  <c r="M49"/>
  <c r="N49" s="1"/>
  <c r="O49" s="1"/>
  <c r="P49" s="1"/>
  <c r="Q49" s="1"/>
  <c r="R49" s="1"/>
  <c r="S49" s="1"/>
  <c r="T49" s="1"/>
  <c r="U49" s="1"/>
  <c r="V49" s="1"/>
  <c r="K132" i="1"/>
  <c r="O132" s="1"/>
  <c r="E132"/>
  <c r="X39" i="10" l="1"/>
  <c r="W38"/>
  <c r="W50"/>
  <c r="W132" i="1"/>
  <c r="M132"/>
  <c r="Y132"/>
  <c r="U132"/>
  <c r="E9"/>
  <c r="E10"/>
  <c r="E11"/>
  <c r="E12"/>
  <c r="E13"/>
  <c r="E14"/>
  <c r="E15"/>
  <c r="E16"/>
  <c r="E17"/>
  <c r="E18"/>
  <c r="E19"/>
  <c r="E20"/>
  <c r="E21"/>
  <c r="E22"/>
  <c r="E23"/>
  <c r="E24"/>
  <c r="E25"/>
  <c r="E26"/>
  <c r="E27"/>
  <c r="E28"/>
  <c r="E29"/>
  <c r="E30"/>
  <c r="E31"/>
  <c r="E32"/>
  <c r="E33"/>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7"/>
  <c r="E128"/>
  <c r="E129"/>
  <c r="E130"/>
  <c r="E131"/>
  <c r="E133"/>
  <c r="E8"/>
  <c r="K76"/>
  <c r="O76" s="1"/>
  <c r="K128"/>
  <c r="M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K22"/>
  <c r="O22" s="1"/>
  <c r="K23"/>
  <c r="O23" s="1"/>
  <c r="K57"/>
  <c r="O57" s="1"/>
  <c r="K9"/>
  <c r="M9" s="1"/>
  <c r="K75"/>
  <c r="M75" s="1"/>
  <c r="K47"/>
  <c r="O47" s="1"/>
  <c r="K48"/>
  <c r="M48" s="1"/>
  <c r="K54"/>
  <c r="O54" s="1"/>
  <c r="K55"/>
  <c r="O55" s="1"/>
  <c r="K56"/>
  <c r="O56" s="1"/>
  <c r="K58"/>
  <c r="O58" s="1"/>
  <c r="K93"/>
  <c r="O93" s="1"/>
  <c r="K92"/>
  <c r="O92" s="1"/>
  <c r="K133"/>
  <c r="M133" s="1"/>
  <c r="K119"/>
  <c r="O119" s="1"/>
  <c r="K120"/>
  <c r="M120" s="1"/>
  <c r="K121"/>
  <c r="O121" s="1"/>
  <c r="K122"/>
  <c r="M122" s="1"/>
  <c r="K123"/>
  <c r="M123" s="1"/>
  <c r="K124"/>
  <c r="M124" s="1"/>
  <c r="K125"/>
  <c r="O125" s="1"/>
  <c r="K127"/>
  <c r="O127" s="1"/>
  <c r="K129"/>
  <c r="O129" s="1"/>
  <c r="K130"/>
  <c r="M130" s="1"/>
  <c r="K131"/>
  <c r="O131" s="1"/>
  <c r="K118"/>
  <c r="M118" s="1"/>
  <c r="K115"/>
  <c r="O115" s="1"/>
  <c r="K116"/>
  <c r="O116" s="1"/>
  <c r="K117"/>
  <c r="M117" s="1"/>
  <c r="K114"/>
  <c r="M114" s="1"/>
  <c r="K113"/>
  <c r="M113" s="1"/>
  <c r="K112"/>
  <c r="M112" s="1"/>
  <c r="K111"/>
  <c r="O111" s="1"/>
  <c r="K110"/>
  <c r="M110" s="1"/>
  <c r="K109"/>
  <c r="O109" s="1"/>
  <c r="K99"/>
  <c r="W99" s="1"/>
  <c r="K100"/>
  <c r="O100" s="1"/>
  <c r="K101"/>
  <c r="M101" s="1"/>
  <c r="K102"/>
  <c r="O102" s="1"/>
  <c r="K103"/>
  <c r="O103" s="1"/>
  <c r="K104"/>
  <c r="M104" s="1"/>
  <c r="K105"/>
  <c r="O105" s="1"/>
  <c r="K106"/>
  <c r="M106" s="1"/>
  <c r="K107"/>
  <c r="M107" s="1"/>
  <c r="K108"/>
  <c r="M108"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7"/>
  <c r="M37" s="1"/>
  <c r="K26"/>
  <c r="M26" s="1"/>
  <c r="K38"/>
  <c r="O38" s="1"/>
  <c r="K39"/>
  <c r="O39" s="1"/>
  <c r="K13"/>
  <c r="M13" s="1"/>
  <c r="K41"/>
  <c r="M41" s="1"/>
  <c r="K42"/>
  <c r="M42" s="1"/>
  <c r="K43"/>
  <c r="O43" s="1"/>
  <c r="K44"/>
  <c r="M44" s="1"/>
  <c r="K45"/>
  <c r="O45" s="1"/>
  <c r="K46"/>
  <c r="M46" s="1"/>
  <c r="K49"/>
  <c r="M49" s="1"/>
  <c r="K50"/>
  <c r="O50" s="1"/>
  <c r="K51"/>
  <c r="O51" s="1"/>
  <c r="K52"/>
  <c r="M52" s="1"/>
  <c r="K53"/>
  <c r="M53" s="1"/>
  <c r="K59"/>
  <c r="O59" s="1"/>
  <c r="K60"/>
  <c r="M60" s="1"/>
  <c r="K61"/>
  <c r="O61" s="1"/>
  <c r="K62"/>
  <c r="M62" s="1"/>
  <c r="K63"/>
  <c r="O63" s="1"/>
  <c r="K64"/>
  <c r="M64" s="1"/>
  <c r="K65"/>
  <c r="O65" s="1"/>
  <c r="K66"/>
  <c r="M66" s="1"/>
  <c r="K67"/>
  <c r="O67" s="1"/>
  <c r="K68"/>
  <c r="O68" s="1"/>
  <c r="K69"/>
  <c r="M69" s="1"/>
  <c r="K70"/>
  <c r="M70" s="1"/>
  <c r="K71"/>
  <c r="M71" s="1"/>
  <c r="K72"/>
  <c r="O72" s="1"/>
  <c r="K73"/>
  <c r="O73" s="1"/>
  <c r="K74"/>
  <c r="M74" s="1"/>
  <c r="K77"/>
  <c r="M77" s="1"/>
  <c r="K78"/>
  <c r="O78" s="1"/>
  <c r="K79"/>
  <c r="M79" s="1"/>
  <c r="K80"/>
  <c r="M80" s="1"/>
  <c r="K81"/>
  <c r="M81" s="1"/>
  <c r="K82"/>
  <c r="M82" s="1"/>
  <c r="K83"/>
  <c r="M83" s="1"/>
  <c r="K84"/>
  <c r="O84" s="1"/>
  <c r="K85"/>
  <c r="O85" s="1"/>
  <c r="K86"/>
  <c r="M86" s="1"/>
  <c r="K87"/>
  <c r="M87" s="1"/>
  <c r="K88"/>
  <c r="O88" s="1"/>
  <c r="K89"/>
  <c r="M89" s="1"/>
  <c r="K90"/>
  <c r="O90" s="1"/>
  <c r="K40"/>
  <c r="M40" s="1"/>
  <c r="K91"/>
  <c r="O91" s="1"/>
  <c r="K94"/>
  <c r="M94" s="1"/>
  <c r="K95"/>
  <c r="M95" s="1"/>
  <c r="K96"/>
  <c r="O96" s="1"/>
  <c r="K97"/>
  <c r="M97" s="1"/>
  <c r="K98"/>
  <c r="M98" s="1"/>
  <c r="K8"/>
  <c r="O8" s="1"/>
  <c r="M111"/>
  <c r="X38" i="10" l="1"/>
  <c r="W49"/>
  <c r="AC6"/>
  <c r="F21" s="1"/>
  <c r="M131" i="1"/>
  <c r="M109"/>
  <c r="M63"/>
  <c r="M103"/>
  <c r="M56"/>
  <c r="M125"/>
  <c r="M121"/>
  <c r="M47"/>
  <c r="M24"/>
  <c r="M8"/>
  <c r="M23"/>
  <c r="M54"/>
  <c r="M76"/>
  <c r="M99"/>
  <c r="M43"/>
  <c r="M14"/>
  <c r="M115"/>
  <c r="M58"/>
  <c r="M129"/>
  <c r="M50"/>
  <c r="M16"/>
  <c r="M22"/>
  <c r="U8"/>
  <c r="U129"/>
  <c r="U124"/>
  <c r="U120"/>
  <c r="U116"/>
  <c r="U112"/>
  <c r="U108"/>
  <c r="U104"/>
  <c r="U100"/>
  <c r="U96"/>
  <c r="U92"/>
  <c r="U88"/>
  <c r="U84"/>
  <c r="U80"/>
  <c r="U76"/>
  <c r="U72"/>
  <c r="U68"/>
  <c r="U64"/>
  <c r="U60"/>
  <c r="U56"/>
  <c r="U53"/>
  <c r="U49"/>
  <c r="U45"/>
  <c r="U41"/>
  <c r="U37"/>
  <c r="U31"/>
  <c r="U27"/>
  <c r="U23"/>
  <c r="U19"/>
  <c r="U15"/>
  <c r="U11"/>
  <c r="W9"/>
  <c r="W13"/>
  <c r="W17"/>
  <c r="W21"/>
  <c r="W25"/>
  <c r="W29"/>
  <c r="W33"/>
  <c r="W39"/>
  <c r="W43"/>
  <c r="W47"/>
  <c r="W51"/>
  <c r="W55"/>
  <c r="W58"/>
  <c r="W62"/>
  <c r="W66"/>
  <c r="W70"/>
  <c r="W74"/>
  <c r="W78"/>
  <c r="W82"/>
  <c r="W86"/>
  <c r="W90"/>
  <c r="W94"/>
  <c r="W98"/>
  <c r="W102"/>
  <c r="W106"/>
  <c r="W110"/>
  <c r="W114"/>
  <c r="W118"/>
  <c r="W122"/>
  <c r="W127"/>
  <c r="W131"/>
  <c r="Y10"/>
  <c r="Y14"/>
  <c r="Y18"/>
  <c r="Y22"/>
  <c r="Y26"/>
  <c r="Y30"/>
  <c r="Y34"/>
  <c r="Y40"/>
  <c r="Y44"/>
  <c r="Y48"/>
  <c r="Y52"/>
  <c r="Y57"/>
  <c r="Y59"/>
  <c r="Y63"/>
  <c r="Y67"/>
  <c r="Y71"/>
  <c r="Y75"/>
  <c r="Y79"/>
  <c r="Y83"/>
  <c r="Y87"/>
  <c r="Y91"/>
  <c r="Y95"/>
  <c r="Y99"/>
  <c r="Y103"/>
  <c r="Y107"/>
  <c r="Y111"/>
  <c r="Y115"/>
  <c r="Y119"/>
  <c r="Y123"/>
  <c r="Y128"/>
  <c r="Y133"/>
  <c r="U130"/>
  <c r="U125"/>
  <c r="U121"/>
  <c r="U117"/>
  <c r="U113"/>
  <c r="U109"/>
  <c r="U105"/>
  <c r="U101"/>
  <c r="U97"/>
  <c r="U93"/>
  <c r="U89"/>
  <c r="U85"/>
  <c r="U81"/>
  <c r="U77"/>
  <c r="U73"/>
  <c r="U69"/>
  <c r="U65"/>
  <c r="U61"/>
  <c r="U54"/>
  <c r="U50"/>
  <c r="U46"/>
  <c r="U42"/>
  <c r="U38"/>
  <c r="U32"/>
  <c r="U28"/>
  <c r="U24"/>
  <c r="U20"/>
  <c r="U16"/>
  <c r="U12"/>
  <c r="W8"/>
  <c r="W12"/>
  <c r="W16"/>
  <c r="W20"/>
  <c r="W24"/>
  <c r="W28"/>
  <c r="W32"/>
  <c r="W38"/>
  <c r="W42"/>
  <c r="W46"/>
  <c r="W50"/>
  <c r="W54"/>
  <c r="W61"/>
  <c r="W65"/>
  <c r="W69"/>
  <c r="W73"/>
  <c r="W77"/>
  <c r="W81"/>
  <c r="W85"/>
  <c r="W89"/>
  <c r="W93"/>
  <c r="W97"/>
  <c r="W101"/>
  <c r="W105"/>
  <c r="W109"/>
  <c r="W113"/>
  <c r="W117"/>
  <c r="W121"/>
  <c r="W125"/>
  <c r="W130"/>
  <c r="Y9"/>
  <c r="Y13"/>
  <c r="Y17"/>
  <c r="Y21"/>
  <c r="Y25"/>
  <c r="Y29"/>
  <c r="Y33"/>
  <c r="Y39"/>
  <c r="Y43"/>
  <c r="Y47"/>
  <c r="Y51"/>
  <c r="Y55"/>
  <c r="Y58"/>
  <c r="Y62"/>
  <c r="Y66"/>
  <c r="Y70"/>
  <c r="Y74"/>
  <c r="Y78"/>
  <c r="Y82"/>
  <c r="Y86"/>
  <c r="Y90"/>
  <c r="Y94"/>
  <c r="Y98"/>
  <c r="Y102"/>
  <c r="Y106"/>
  <c r="Y110"/>
  <c r="Y114"/>
  <c r="Y118"/>
  <c r="Y122"/>
  <c r="Y127"/>
  <c r="Y131"/>
  <c r="U131"/>
  <c r="U127"/>
  <c r="U122"/>
  <c r="U118"/>
  <c r="U114"/>
  <c r="U110"/>
  <c r="U106"/>
  <c r="U102"/>
  <c r="U98"/>
  <c r="U94"/>
  <c r="U90"/>
  <c r="U86"/>
  <c r="U82"/>
  <c r="U78"/>
  <c r="U74"/>
  <c r="U70"/>
  <c r="U66"/>
  <c r="U62"/>
  <c r="U58"/>
  <c r="U55"/>
  <c r="U51"/>
  <c r="U47"/>
  <c r="U43"/>
  <c r="U39"/>
  <c r="U33"/>
  <c r="U29"/>
  <c r="U25"/>
  <c r="U21"/>
  <c r="U17"/>
  <c r="U13"/>
  <c r="U9"/>
  <c r="W11"/>
  <c r="W15"/>
  <c r="W19"/>
  <c r="W23"/>
  <c r="W27"/>
  <c r="W31"/>
  <c r="W37"/>
  <c r="W41"/>
  <c r="W45"/>
  <c r="W49"/>
  <c r="W53"/>
  <c r="W56"/>
  <c r="W60"/>
  <c r="W64"/>
  <c r="W68"/>
  <c r="W72"/>
  <c r="W76"/>
  <c r="W80"/>
  <c r="W84"/>
  <c r="W88"/>
  <c r="W92"/>
  <c r="W96"/>
  <c r="W100"/>
  <c r="W104"/>
  <c r="W108"/>
  <c r="W112"/>
  <c r="W116"/>
  <c r="W120"/>
  <c r="W124"/>
  <c r="W129"/>
  <c r="Y8"/>
  <c r="Y12"/>
  <c r="Y16"/>
  <c r="Y20"/>
  <c r="Y24"/>
  <c r="Y28"/>
  <c r="Y32"/>
  <c r="Y38"/>
  <c r="Y42"/>
  <c r="Y46"/>
  <c r="Y50"/>
  <c r="Y54"/>
  <c r="Y61"/>
  <c r="Y65"/>
  <c r="Y69"/>
  <c r="Y73"/>
  <c r="Y77"/>
  <c r="Y81"/>
  <c r="Y85"/>
  <c r="Y89"/>
  <c r="Y93"/>
  <c r="Y97"/>
  <c r="Y101"/>
  <c r="Y105"/>
  <c r="Y109"/>
  <c r="Y113"/>
  <c r="Y117"/>
  <c r="Y121"/>
  <c r="Y125"/>
  <c r="Y130"/>
  <c r="U133"/>
  <c r="U128"/>
  <c r="U123"/>
  <c r="U119"/>
  <c r="U115"/>
  <c r="U111"/>
  <c r="U107"/>
  <c r="U103"/>
  <c r="U99"/>
  <c r="U95"/>
  <c r="U91"/>
  <c r="U87"/>
  <c r="U83"/>
  <c r="U79"/>
  <c r="U75"/>
  <c r="U71"/>
  <c r="U67"/>
  <c r="U63"/>
  <c r="U59"/>
  <c r="U57"/>
  <c r="U52"/>
  <c r="U48"/>
  <c r="U44"/>
  <c r="U40"/>
  <c r="U34"/>
  <c r="U30"/>
  <c r="U26"/>
  <c r="U22"/>
  <c r="U18"/>
  <c r="U14"/>
  <c r="U10"/>
  <c r="W10"/>
  <c r="W14"/>
  <c r="W18"/>
  <c r="W22"/>
  <c r="W26"/>
  <c r="W30"/>
  <c r="W34"/>
  <c r="W40"/>
  <c r="W44"/>
  <c r="W48"/>
  <c r="W52"/>
  <c r="W57"/>
  <c r="W59"/>
  <c r="W63"/>
  <c r="W67"/>
  <c r="W71"/>
  <c r="W75"/>
  <c r="W79"/>
  <c r="W83"/>
  <c r="W87"/>
  <c r="W91"/>
  <c r="W95"/>
  <c r="W103"/>
  <c r="W107"/>
  <c r="W111"/>
  <c r="W115"/>
  <c r="W119"/>
  <c r="W123"/>
  <c r="W128"/>
  <c r="W133"/>
  <c r="Y11"/>
  <c r="Y15"/>
  <c r="Y19"/>
  <c r="Y23"/>
  <c r="Y27"/>
  <c r="Y31"/>
  <c r="Y37"/>
  <c r="Y41"/>
  <c r="Y45"/>
  <c r="Y49"/>
  <c r="Y53"/>
  <c r="Y56"/>
  <c r="Y60"/>
  <c r="Y64"/>
  <c r="Y68"/>
  <c r="Y72"/>
  <c r="Y76"/>
  <c r="Y80"/>
  <c r="Y84"/>
  <c r="Y88"/>
  <c r="Y92"/>
  <c r="Y96"/>
  <c r="Y100"/>
  <c r="Y104"/>
  <c r="Y108"/>
  <c r="Y112"/>
  <c r="Y116"/>
  <c r="Y120"/>
  <c r="Y124"/>
  <c r="Y129"/>
  <c r="M39"/>
  <c r="M34"/>
  <c r="M25"/>
  <c r="O18"/>
  <c r="O10"/>
  <c r="O130"/>
  <c r="O117"/>
  <c r="O113"/>
  <c r="O101"/>
  <c r="O97"/>
  <c r="O89"/>
  <c r="O81"/>
  <c r="O77"/>
  <c r="O69"/>
  <c r="O46"/>
  <c r="O42"/>
  <c r="O32"/>
  <c r="O28"/>
  <c r="N135"/>
  <c r="O19"/>
  <c r="O11"/>
  <c r="O122"/>
  <c r="O118"/>
  <c r="O114"/>
  <c r="O110"/>
  <c r="O106"/>
  <c r="O98"/>
  <c r="O94"/>
  <c r="O86"/>
  <c r="O82"/>
  <c r="O74"/>
  <c r="O70"/>
  <c r="O66"/>
  <c r="O62"/>
  <c r="O33"/>
  <c r="O29"/>
  <c r="O12"/>
  <c r="O133"/>
  <c r="O128"/>
  <c r="O123"/>
  <c r="O107"/>
  <c r="O99"/>
  <c r="O95"/>
  <c r="O87"/>
  <c r="O83"/>
  <c r="O79"/>
  <c r="O75"/>
  <c r="O71"/>
  <c r="O52"/>
  <c r="O48"/>
  <c r="O44"/>
  <c r="O40"/>
  <c r="O30"/>
  <c r="O26"/>
  <c r="O21"/>
  <c r="O13"/>
  <c r="O9"/>
  <c r="O124"/>
  <c r="O120"/>
  <c r="O112"/>
  <c r="O108"/>
  <c r="O104"/>
  <c r="O80"/>
  <c r="O64"/>
  <c r="O60"/>
  <c r="O53"/>
  <c r="O49"/>
  <c r="O41"/>
  <c r="O37"/>
  <c r="O31"/>
  <c r="O27"/>
  <c r="M91"/>
  <c r="M68"/>
  <c r="M72"/>
  <c r="M51"/>
  <c r="K135"/>
  <c r="M92"/>
  <c r="M65"/>
  <c r="M78"/>
  <c r="M73"/>
  <c r="M96"/>
  <c r="M100"/>
  <c r="M17"/>
  <c r="M116"/>
  <c r="M102"/>
  <c r="M127"/>
  <c r="M119"/>
  <c r="M15"/>
  <c r="M20"/>
  <c r="M59"/>
  <c r="M88"/>
  <c r="M67"/>
  <c r="M38"/>
  <c r="M85"/>
  <c r="M45"/>
  <c r="M105"/>
  <c r="M93"/>
  <c r="M57"/>
  <c r="M61"/>
  <c r="M84"/>
  <c r="M55"/>
  <c r="M90"/>
  <c r="H21" i="10" l="1"/>
  <c r="I21"/>
  <c r="S21" s="1"/>
  <c r="O135" i="1"/>
  <c r="AC8" i="10" s="1"/>
  <c r="F16" s="1"/>
  <c r="Y135" i="1"/>
  <c r="W135"/>
  <c r="U135"/>
  <c r="M135"/>
  <c r="AC7" i="10" s="1"/>
  <c r="S40" l="1"/>
  <c r="X21"/>
  <c r="S33"/>
  <c r="S41" s="1"/>
  <c r="F8"/>
  <c r="F27"/>
  <c r="F17"/>
  <c r="F9"/>
  <c r="F12"/>
  <c r="H16"/>
  <c r="I16"/>
  <c r="W16" s="1"/>
  <c r="L135" i="1"/>
  <c r="S42" i="10" l="1"/>
  <c r="S44" s="1"/>
  <c r="S51"/>
  <c r="T51" s="1"/>
  <c r="U51" s="1"/>
  <c r="V51" s="1"/>
  <c r="W51" s="1"/>
  <c r="X40"/>
  <c r="X16"/>
  <c r="I12"/>
  <c r="H12"/>
  <c r="H17"/>
  <c r="I17"/>
  <c r="W17" s="1"/>
  <c r="X17" s="1"/>
  <c r="I8"/>
  <c r="H8"/>
  <c r="H9"/>
  <c r="I9"/>
  <c r="I27"/>
  <c r="Q27" s="1"/>
  <c r="H27"/>
  <c r="W27" l="1"/>
  <c r="Q33"/>
  <c r="Q41" s="1"/>
  <c r="X27"/>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<sst xmlns="http://schemas.openxmlformats.org/spreadsheetml/2006/main" count="1627" uniqueCount="760">
  <si>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</si>
  <si>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</si>
  <si>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</si>
  <si>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</si>
  <si>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</si>
  <si>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</si>
  <si>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</si>
  <si>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</si>
  <si>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</si>
  <si>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</si>
  <si>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</si>
  <si>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</si>
  <si>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</si>
  <si>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</si>
  <si>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</si>
  <si>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</si>
  <si>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</si>
  <si>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</si>
  <si>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</si>
  <si>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</si>
  <si>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</si>
  <si>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</si>
  <si>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</si>
  <si>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</si>
  <si>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</si>
  <si>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</si>
  <si>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</si>
  <si>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</si>
  <si>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</si>
  <si>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</si>
  <si>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</si>
  <si>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</si>
  <si>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</si>
  <si>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</si>
  <si>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</si>
  <si>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</si>
  <si>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</si>
  <si>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</si>
  <si>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</si>
  <si>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</si>
  <si>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</si>
  <si>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</si>
  <si>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</si>
  <si>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</si>
  <si>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</si>
  <si>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</si>
  <si>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</si>
  <si>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</si>
  <si>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</si>
  <si>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</si>
  <si>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</si>
  <si>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</si>
  <si>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</si>
  <si>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</si>
  <si>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</si>
  <si>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</si>
  <si>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</si>
  <si>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</si>
  <si>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</si>
  <si>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</si>
  <si>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</si>
  <si>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</si>
  <si>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</si>
  <si>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</si>
  <si>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</si>
  <si>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</si>
  <si>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</si>
  <si>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</si>
  <si>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</si>
  <si>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</si>
  <si>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</si>
  <si>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</si>
  <si>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</si>
  <si>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</si>
  <si>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</si>
  <si>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</si>
  <si>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</si>
  <si>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</si>
  <si>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</si>
  <si>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</si>
  <si>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</si>
  <si>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</si>
  <si>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</si>
  <si>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</si>
  <si>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</si>
  <si>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</si>
  <si>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</si>
  <si>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</si>
  <si>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</si>
  <si>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</si>
  <si>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</si>
  <si>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</si>
  <si>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</si>
  <si>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</si>
  <si>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</si>
  <si>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</si>
  <si>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</si>
  <si>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</si>
  <si>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</si>
  <si>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</si>
  <si>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</si>
  <si>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</si>
  <si>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</si>
  <si>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</si>
  <si>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</si>
  <si>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</si>
  <si>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</si>
  <si>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</si>
  <si>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</si>
  <si>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</si>
  <si>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</si>
  <si>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</si>
  <si>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</si>
  <si>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</si>
  <si>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</si>
  <si>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</si>
  <si>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</si>
  <si>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</si>
  <si>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</si>
  <si>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</si>
  <si>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</si>
  <si>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</si>
  <si>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</si>
  <si>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</si>
  <si>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</si>
  <si>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</si>
  <si>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</si>
  <si>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</si>
  <si>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</si>
  <si>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</si>
  <si>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</si>
  <si>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</si>
  <si>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</si>
  <si>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</si>
  <si>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</si>
  <si>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</si>
  <si>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</si>
  <si>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</si>
  <si>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</si>
  <si>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</si>
  <si>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</si>
  <si>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</si>
  <si>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</si>
  <si>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</si>
  <si>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</si>
  <si>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</si>
  <si>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</si>
  <si>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</si>
  <si>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</si>
  <si>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</si>
  <si>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</si>
  <si>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</si>
  <si>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</si>
  <si>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t>
  </si>
  <si>
    <t>Total</t>
  </si>
  <si>
    <t>Bride's Parent's Friends</t>
  </si>
  <si>
    <t>Robin Goldstein</t>
  </si>
  <si>
    <t>Levy-Moolani Wedding</t>
  </si>
  <si>
    <t>Guestlist</t>
  </si>
  <si>
    <t>Goldblatt</t>
  </si>
  <si>
    <t>Wendy</t>
  </si>
  <si>
    <t>Marty Goldblatt</t>
  </si>
  <si>
    <t>Etra</t>
  </si>
  <si>
    <t>Len Oshinsky</t>
  </si>
  <si>
    <t>Marlene</t>
  </si>
  <si>
    <t>Ast</t>
  </si>
  <si>
    <t>Jules Ast</t>
  </si>
  <si>
    <t>Reiter</t>
  </si>
  <si>
    <t>Bonnie</t>
  </si>
  <si>
    <t>Scott Reiter</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</si>
  <si>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</si>
  <si>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</si>
  <si>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</si>
  <si>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</si>
  <si>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</si>
  <si>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</si>
  <si>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</si>
  <si>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</si>
  <si>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</si>
  <si>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</si>
  <si>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</si>
  <si>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</si>
  <si>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</si>
  <si>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</si>
  <si>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</si>
  <si>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</si>
  <si>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</si>
  <si>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</si>
  <si>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</si>
  <si>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</si>
  <si>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</si>
  <si>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</si>
  <si>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</si>
  <si>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</si>
  <si>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</si>
  <si>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</si>
  <si>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</si>
  <si>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</si>
  <si>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</si>
  <si>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</si>
  <si>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</si>
  <si>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</si>
  <si>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</si>
  <si>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</si>
  <si>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</si>
  <si>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</si>
  <si>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</si>
  <si>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</si>
  <si>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</si>
  <si>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</si>
  <si>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</si>
  <si>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</si>
  <si>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</si>
  <si>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</si>
  <si>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</si>
  <si>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</si>
  <si>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</si>
  <si>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</si>
  <si>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</si>
  <si>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</si>
  <si>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</si>
  <si>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</si>
  <si>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</si>
  <si>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</si>
  <si>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</si>
  <si>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</si>
  <si>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</si>
  <si>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</si>
  <si>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</si>
  <si>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</si>
  <si>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</si>
  <si>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</si>
  <si>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</si>
  <si>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</si>
  <si>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</si>
  <si>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</si>
  <si>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</si>
  <si>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</si>
  <si>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</si>
  <si>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</si>
  <si>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</si>
  <si>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</si>
  <si>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</si>
  <si>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</si>
  <si>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</si>
  <si>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</si>
  <si>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</si>
  <si>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</si>
  <si>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</si>
  <si>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</si>
  <si>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</si>
  <si>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</si>
  <si>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</si>
  <si>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</si>
  <si>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</si>
  <si>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</si>
  <si>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</si>
  <si>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</si>
  <si>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</si>
  <si>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</si>
  <si>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</si>
  <si>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</si>
  <si>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</si>
  <si>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</si>
  <si>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</si>
  <si>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</si>
  <si>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</si>
  <si>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</si>
  <si>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</si>
  <si>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</si>
  <si>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</si>
  <si>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</si>
  <si>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</si>
  <si>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</si>
  <si>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</si>
  <si>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</si>
  <si>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</si>
  <si>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</si>
  <si>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</si>
  <si>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</si>
  <si>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</si>
  <si>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</si>
  <si>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</si>
  <si>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</si>
  <si>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</si>
  <si>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</si>
  <si>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</si>
  <si>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</si>
  <si>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</si>
  <si>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</si>
  <si>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</si>
  <si>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</si>
  <si>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</si>
  <si>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</si>
  <si>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</si>
  <si>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</si>
  <si>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</si>
  <si>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</si>
  <si>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</si>
  <si>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</si>
  <si>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</si>
  <si>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</si>
  <si>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</si>
  <si>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</si>
  <si>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</si>
  <si>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</si>
  <si>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</si>
  <si>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</si>
  <si>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</si>
  <si>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</si>
  <si>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</si>
  <si>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</si>
  <si>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</si>
  <si>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</si>
  <si>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</si>
  <si>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</si>
  <si>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Dewji</t>
  </si>
  <si>
    <t>Naseem Habib</t>
  </si>
  <si>
    <t>Faheem []</t>
  </si>
  <si>
    <t>AbdulHamid</t>
  </si>
  <si>
    <t>Gulshan Dewji</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</si>
  <si>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</si>
  <si>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</si>
  <si>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</si>
  <si>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</si>
  <si>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</si>
  <si>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</si>
  <si>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</si>
  <si>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</si>
  <si>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</si>
  <si>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</si>
  <si>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</si>
  <si>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</si>
  <si>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</si>
  <si>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</si>
  <si>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</si>
  <si>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</si>
  <si>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</si>
  <si>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</si>
  <si>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</si>
  <si>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</si>
  <si>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</si>
  <si>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</si>
  <si>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</si>
  <si>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</si>
  <si>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</si>
  <si>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</si>
  <si>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</si>
  <si>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</si>
  <si>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</si>
  <si>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</si>
  <si>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</si>
  <si>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</si>
  <si>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</si>
  <si>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</si>
  <si>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</si>
  <si>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</si>
  <si>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</si>
  <si>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</si>
  <si>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</si>
  <si>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</si>
  <si>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</si>
  <si>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</si>
  <si>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</si>
  <si>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</si>
  <si>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</si>
  <si>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</si>
  <si>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</si>
  <si>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</si>
  <si>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</si>
  <si>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</si>
  <si>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</si>
  <si>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</si>
  <si>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</si>
  <si>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</si>
  <si>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</si>
  <si>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</si>
  <si>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</si>
  <si>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</si>
  <si>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</si>
  <si>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</si>
  <si>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</si>
  <si>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</si>
  <si>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</si>
  <si>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</si>
  <si>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</si>
  <si>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</si>
  <si>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</si>
  <si>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</si>
  <si>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</si>
  <si>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</si>
  <si>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</si>
  <si>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</si>
  <si>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</si>
  <si>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</si>
  <si>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</si>
  <si>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</si>
  <si>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</si>
  <si>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</si>
  <si>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</si>
  <si>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</si>
  <si>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</si>
  <si>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</si>
  <si>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</si>
  <si>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</si>
  <si>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</si>
  <si>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</si>
  <si>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</si>
  <si>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</si>
  <si>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</si>
  <si>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</si>
  <si>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</si>
  <si>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</si>
  <si>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</si>
  <si>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</si>
  <si>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</si>
  <si>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</si>
  <si>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</si>
  <si>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</si>
  <si>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</si>
  <si>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</si>
  <si>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</si>
  <si>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</si>
  <si>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</si>
  <si>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</si>
  <si>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</si>
  <si>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</si>
  <si>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</si>
  <si>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</si>
  <si>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</si>
  <si>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</si>
  <si>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</si>
  <si>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</si>
  <si>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</si>
  <si>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</si>
  <si>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</si>
  <si>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</si>
  <si>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</si>
  <si>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</si>
  <si>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</si>
  <si>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</si>
  <si>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</si>
  <si>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</si>
  <si>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</si>
  <si>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</si>
  <si>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</si>
  <si>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</si>
  <si>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</si>
  <si>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</si>
  <si>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Ashraf</t>
  </si>
  <si>
    <t>Tymosz</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</si>
  <si>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</si>
  <si>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</si>
  <si>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</si>
  <si>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</si>
  <si>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</si>
  <si>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</si>
  <si>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</si>
  <si>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</si>
  <si>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</si>
  <si>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</si>
  <si>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</si>
  <si>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</si>
  <si>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</si>
  <si>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</si>
  <si>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</si>
  <si>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</si>
  <si>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</si>
  <si>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</si>
  <si>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</si>
  <si>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</si>
  <si>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</si>
  <si>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</si>
  <si>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</si>
  <si>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</si>
  <si>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</si>
  <si>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</si>
  <si>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</si>
  <si>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</si>
  <si>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</si>
  <si>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</si>
  <si>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</si>
  <si>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</si>
  <si>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</si>
  <si>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</si>
  <si>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</si>
  <si>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</si>
  <si>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</si>
  <si>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</si>
  <si>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</si>
  <si>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</si>
  <si>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</si>
  <si>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</si>
  <si>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</si>
  <si>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</si>
  <si>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</si>
  <si>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</si>
  <si>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</si>
  <si>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</si>
  <si>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</si>
  <si>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</si>
  <si>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</si>
  <si>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</si>
  <si>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</si>
  <si>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</si>
  <si>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</si>
  <si>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</si>
  <si>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</si>
  <si>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</si>
  <si>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</si>
  <si>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</si>
  <si>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</si>
  <si>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</si>
  <si>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</si>
  <si>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</si>
  <si>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</si>
  <si>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</si>
  <si>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</si>
  <si>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</si>
  <si>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</si>
  <si>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</si>
  <si>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</si>
  <si>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</si>
  <si>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</si>
  <si>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</si>
  <si>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</si>
  <si>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</si>
  <si>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</si>
  <si>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</si>
  <si>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</si>
  <si>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</si>
  <si>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</si>
  <si>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</si>
  <si>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</si>
  <si>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</si>
  <si>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</si>
  <si>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</si>
  <si>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</si>
  <si>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</si>
  <si>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</si>
  <si>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</si>
  <si>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</si>
  <si>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</si>
  <si>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</si>
  <si>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</si>
  <si>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</si>
  <si>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</si>
  <si>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</si>
  <si>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</si>
  <si>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</si>
  <si>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</si>
  <si>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</si>
  <si>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</si>
  <si>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</si>
  <si>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</si>
  <si>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</si>
  <si>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</si>
  <si>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</si>
  <si>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</si>
  <si>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</si>
  <si>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</si>
  <si>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</si>
  <si>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</si>
  <si>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</si>
  <si>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</si>
  <si>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</si>
  <si>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</si>
  <si>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</si>
  <si>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</si>
  <si>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</si>
  <si>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</si>
  <si>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</si>
  <si>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</si>
  <si>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</si>
  <si>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</si>
  <si>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</si>
  <si>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</si>
  <si>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</si>
  <si>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</si>
  <si>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</si>
  <si>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</si>
  <si>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</si>
  <si>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</si>
  <si>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</si>
  <si>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</si>
  <si>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</si>
  <si>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</si>
  <si>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</si>
  <si>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</si>
  <si>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</si>
  <si>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</si>
  <si>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</si>
  <si>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</si>
  <si>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</si>
  <si>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</si>
  <si>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</si>
  <si>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</si>
  <si>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</si>
  <si>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</si>
  <si>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</si>
  <si>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</si>
  <si>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</si>
  <si>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</si>
  <si>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</si>
  <si>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</si>
  <si>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</si>
  <si>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</si>
  <si>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</si>
  <si>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</si>
  <si>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</si>
  <si>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</si>
  <si>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</si>
  <si>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</si>
  <si>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</si>
  <si>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</si>
  <si>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</si>
  <si>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</si>
  <si>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</si>
  <si>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</si>
  <si>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</si>
  <si>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</si>
  <si>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</si>
  <si>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</si>
  <si>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</si>
  <si>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</si>
  <si>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</si>
  <si>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</si>
  <si>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</si>
  <si>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</si>
  <si>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</si>
  <si>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</si>
  <si>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</si>
  <si>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</si>
  <si>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</si>
  <si>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</si>
  <si>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</si>
  <si>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</si>
  <si>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</si>
  <si>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</si>
  <si>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</si>
  <si>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</si>
  <si>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</si>
  <si>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Jacklyn</t>
  </si>
  <si>
    <t>Blake</t>
  </si>
  <si>
    <t>McMillon</t>
  </si>
  <si>
    <t>Banijamali</t>
  </si>
  <si>
    <t>Hochman</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</si>
  <si>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</si>
  <si>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</si>
  <si>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</si>
  <si>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</si>
  <si>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</si>
  <si>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</si>
  <si>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</si>
  <si>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</si>
  <si>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</si>
  <si>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</si>
  <si>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</si>
  <si>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</si>
  <si>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</si>
  <si>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</si>
  <si>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</si>
  <si>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</si>
  <si>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</si>
  <si>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</si>
  <si>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</si>
  <si>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</si>
  <si>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Index</t>
  </si>
  <si>
    <t>Annette</t>
  </si>
  <si>
    <t>Sherri</t>
  </si>
  <si>
    <t>Andrew</t>
  </si>
  <si>
    <t>Yaniv</t>
  </si>
  <si>
    <t>Omar</t>
  </si>
  <si>
    <t>Kupeman</t>
  </si>
  <si>
    <t>Sher Sylvan</t>
  </si>
  <si>
    <t>Michelle Cleghorn</t>
  </si>
  <si>
    <t>Contact</t>
  </si>
  <si>
    <t>Dana</t>
  </si>
  <si>
    <t>Naz</t>
  </si>
  <si>
    <t>Purchase groom's tux</t>
  </si>
  <si>
    <t>Choose attendant attire (bridesmaid)</t>
  </si>
  <si>
    <t>Choose attendant attire (groomsmen)</t>
  </si>
  <si>
    <t>Greenberg</t>
  </si>
  <si>
    <t>Mary-Kay Greenberg</t>
  </si>
  <si>
    <t>Said</t>
  </si>
  <si>
    <t>Al-Alaoui</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</si>
  <si>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</si>
  <si>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</si>
  <si>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</si>
  <si>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</si>
  <si>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</si>
  <si>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</si>
  <si>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</si>
  <si>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</si>
  <si>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</si>
  <si>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</si>
  <si>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</si>
  <si>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</si>
  <si>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</si>
  <si>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</si>
  <si>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</si>
  <si>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</si>
  <si>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</si>
  <si>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</si>
  <si>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</si>
  <si>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</si>
  <si>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Chad</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</si>
  <si>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</si>
  <si>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</si>
  <si>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</si>
  <si>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</si>
  <si>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</si>
  <si>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</si>
  <si>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</si>
  <si>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</si>
  <si>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</si>
  <si>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</si>
  <si>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</si>
  <si>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</si>
  <si>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</si>
  <si>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</si>
  <si>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</si>
  <si>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</si>
  <si>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</si>
  <si>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</si>
  <si>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</si>
  <si>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Steven</t>
  </si>
  <si>
    <t>Nancy Levy</t>
  </si>
  <si>
    <t>Derek Levy</t>
  </si>
  <si>
    <t>Derek</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</si>
  <si>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</si>
  <si>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</si>
  <si>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</si>
  <si>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</si>
  <si>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</si>
  <si>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</si>
  <si>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</si>
  <si>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</si>
  <si>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</si>
  <si>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</si>
  <si>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</si>
  <si>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</si>
  <si>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</si>
  <si>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</si>
  <si>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</si>
  <si>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Tabatchnick</t>
  </si>
  <si>
    <t>Elyse</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</si>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</sst>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19">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27">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9" borderId="15" xfId="0" applyFont="1" applyFill="1" applyBorder="1" applyAlignment="1">
      <alignment horizontal="center"/>
    </xf>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Q5103"/>
  <sheetViews>
    <sheetView showGridLines="0" view="pageBreakPreview" zoomScale="85" zoomScaleNormal="80" zoomScaleSheetLayoutView="85" workbookViewId="0">
      <selection activeCell="E15" sqref="E15"/>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157</v>
      </c>
      <c r="C2" s="2"/>
      <c r="D2" s="3"/>
      <c r="E2" s="3"/>
      <c r="F2" s="3"/>
      <c r="G2" s="3"/>
      <c r="H2" s="3"/>
      <c r="I2" s="3"/>
      <c r="J2" s="3"/>
      <c r="K2" s="3"/>
      <c r="L2" s="3"/>
      <c r="M2" s="3"/>
      <c r="N2" s="3"/>
      <c r="O2" s="6"/>
    </row>
    <row r="3" spans="1:17">
      <c r="A3" s="7"/>
      <c r="B3" s="4" t="s">
        <v>628</v>
      </c>
      <c r="C3" s="4"/>
      <c r="E3" s="1"/>
      <c r="O3" s="7"/>
    </row>
    <row r="4" spans="1:17">
      <c r="A4" s="7"/>
      <c r="B4" s="4"/>
      <c r="C4" s="4"/>
      <c r="E4" s="1"/>
      <c r="O4" s="7"/>
    </row>
    <row r="5" spans="1:17">
      <c r="A5" s="28"/>
      <c r="B5" s="33" t="s">
        <v>575</v>
      </c>
      <c r="C5" s="34"/>
      <c r="E5" s="16"/>
      <c r="G5" s="5"/>
      <c r="H5" s="33" t="s">
        <v>603</v>
      </c>
      <c r="I5" s="34"/>
      <c r="K5" s="16"/>
    </row>
    <row r="6" spans="1:17">
      <c r="A6" s="28"/>
      <c r="B6" s="40" t="s">
        <v>630</v>
      </c>
      <c r="C6" s="36" t="s">
        <v>577</v>
      </c>
      <c r="E6" s="16"/>
      <c r="G6" s="5"/>
      <c r="H6" s="35" t="s">
        <v>576</v>
      </c>
      <c r="I6" s="36" t="s">
        <v>604</v>
      </c>
      <c r="K6" s="16"/>
      <c r="P6" s="39"/>
      <c r="Q6" s="39"/>
    </row>
    <row r="7" spans="1:17">
      <c r="A7" s="28"/>
      <c r="B7" s="40" t="s">
        <v>630</v>
      </c>
      <c r="C7" s="38" t="s">
        <v>578</v>
      </c>
      <c r="E7" s="16"/>
      <c r="G7" s="5"/>
      <c r="H7" s="37" t="s">
        <v>576</v>
      </c>
      <c r="I7" s="38" t="s">
        <v>605</v>
      </c>
      <c r="K7" s="16"/>
      <c r="P7" s="39"/>
      <c r="Q7" s="39"/>
    </row>
    <row r="8" spans="1:17">
      <c r="A8" s="28"/>
      <c r="B8" s="37" t="s">
        <v>576</v>
      </c>
      <c r="C8" s="38" t="s">
        <v>638</v>
      </c>
      <c r="E8" s="16"/>
      <c r="G8" s="5"/>
      <c r="H8" s="37" t="s">
        <v>576</v>
      </c>
      <c r="I8" s="38" t="s">
        <v>606</v>
      </c>
      <c r="K8" s="16"/>
      <c r="P8" s="39"/>
      <c r="Q8" s="39"/>
    </row>
    <row r="9" spans="1:17">
      <c r="A9" s="28"/>
      <c r="B9" s="40" t="s">
        <v>630</v>
      </c>
      <c r="C9" s="38" t="s">
        <v>579</v>
      </c>
      <c r="E9" s="16"/>
      <c r="G9" s="5"/>
      <c r="H9" s="37" t="s">
        <v>576</v>
      </c>
      <c r="I9" s="38" t="s">
        <v>607</v>
      </c>
      <c r="K9" s="16"/>
      <c r="P9" s="39"/>
      <c r="Q9" s="39"/>
    </row>
    <row r="10" spans="1:17">
      <c r="A10" s="28"/>
      <c r="B10" s="40" t="s">
        <v>630</v>
      </c>
      <c r="C10" s="38" t="s">
        <v>631</v>
      </c>
      <c r="E10" s="16"/>
      <c r="G10" s="5"/>
      <c r="H10" s="37" t="s">
        <v>576</v>
      </c>
      <c r="I10" s="38" t="s">
        <v>592</v>
      </c>
      <c r="K10" s="16"/>
      <c r="P10" s="39"/>
      <c r="Q10" s="39"/>
    </row>
    <row r="11" spans="1:17">
      <c r="A11" s="28"/>
      <c r="B11" s="40" t="s">
        <v>630</v>
      </c>
      <c r="C11" s="38" t="s">
        <v>632</v>
      </c>
      <c r="E11" s="16"/>
      <c r="G11" s="5"/>
      <c r="H11" s="37" t="s">
        <v>576</v>
      </c>
      <c r="I11" s="38" t="s">
        <v>608</v>
      </c>
      <c r="K11" s="16"/>
      <c r="P11" s="39"/>
      <c r="Q11" s="39"/>
    </row>
    <row r="12" spans="1:17">
      <c r="A12" s="28"/>
      <c r="B12" s="37" t="s">
        <v>576</v>
      </c>
      <c r="C12" s="38" t="s">
        <v>580</v>
      </c>
      <c r="E12" s="16"/>
      <c r="G12" s="5"/>
      <c r="H12" s="37" t="s">
        <v>576</v>
      </c>
      <c r="I12" s="38" t="s">
        <v>609</v>
      </c>
      <c r="K12" s="16"/>
      <c r="P12" s="39"/>
      <c r="Q12" s="39"/>
    </row>
    <row r="13" spans="1:17">
      <c r="A13" s="28"/>
      <c r="B13" s="37" t="s">
        <v>576</v>
      </c>
      <c r="C13" s="38" t="s">
        <v>633</v>
      </c>
      <c r="E13" s="16"/>
      <c r="G13" s="5"/>
      <c r="H13" s="37" t="s">
        <v>576</v>
      </c>
      <c r="I13" s="38" t="s">
        <v>610</v>
      </c>
      <c r="K13" s="16"/>
      <c r="P13" s="39"/>
      <c r="Q13" s="39"/>
    </row>
    <row r="14" spans="1:17">
      <c r="A14" s="28"/>
      <c r="B14" s="37" t="s">
        <v>576</v>
      </c>
      <c r="C14" s="38" t="s">
        <v>581</v>
      </c>
      <c r="E14" s="16"/>
      <c r="G14" s="5"/>
      <c r="H14" s="28"/>
      <c r="I14" s="28"/>
      <c r="K14" s="16"/>
      <c r="P14" s="39"/>
      <c r="Q14" s="39"/>
    </row>
    <row r="15" spans="1:17">
      <c r="A15" s="28"/>
      <c r="B15" s="40" t="s">
        <v>630</v>
      </c>
      <c r="C15" s="38" t="s">
        <v>640</v>
      </c>
      <c r="E15" s="16"/>
      <c r="G15" s="5"/>
      <c r="H15" s="33" t="s">
        <v>611</v>
      </c>
      <c r="I15" s="34"/>
      <c r="K15" s="16"/>
      <c r="P15" s="39"/>
      <c r="Q15" s="39"/>
    </row>
    <row r="16" spans="1:17">
      <c r="A16" s="28"/>
      <c r="B16" s="40" t="s">
        <v>630</v>
      </c>
      <c r="C16" s="38" t="s">
        <v>584</v>
      </c>
      <c r="E16" s="16"/>
      <c r="G16" s="5"/>
      <c r="H16" s="35" t="s">
        <v>576</v>
      </c>
      <c r="I16" s="36" t="s">
        <v>612</v>
      </c>
      <c r="K16" s="16"/>
      <c r="P16" s="39"/>
      <c r="Q16" s="39"/>
    </row>
    <row r="17" spans="1:17">
      <c r="A17" s="28"/>
      <c r="B17" s="37" t="s">
        <v>576</v>
      </c>
      <c r="C17" s="38" t="s">
        <v>639</v>
      </c>
      <c r="E17" s="16"/>
      <c r="G17" s="5"/>
      <c r="H17" s="37" t="s">
        <v>576</v>
      </c>
      <c r="I17" s="38" t="s">
        <v>613</v>
      </c>
      <c r="K17" s="16"/>
      <c r="P17" s="39"/>
      <c r="Q17" s="39"/>
    </row>
    <row r="18" spans="1:17">
      <c r="A18" s="28"/>
      <c r="B18" s="37" t="s">
        <v>576</v>
      </c>
      <c r="C18" s="38" t="s">
        <v>636</v>
      </c>
      <c r="E18" s="16"/>
      <c r="G18" s="5"/>
      <c r="H18" s="37" t="s">
        <v>576</v>
      </c>
      <c r="I18" s="38" t="s">
        <v>614</v>
      </c>
      <c r="K18" s="16"/>
      <c r="P18" s="39"/>
      <c r="Q18" s="39"/>
    </row>
    <row r="19" spans="1:17">
      <c r="A19" s="28"/>
      <c r="B19" s="37" t="s">
        <v>576</v>
      </c>
      <c r="C19" s="38" t="s">
        <v>637</v>
      </c>
      <c r="E19" s="5"/>
      <c r="G19" s="5"/>
      <c r="H19" s="37" t="s">
        <v>576</v>
      </c>
      <c r="I19" s="38" t="s">
        <v>615</v>
      </c>
      <c r="K19" s="16"/>
      <c r="P19" s="39"/>
      <c r="Q19" s="39"/>
    </row>
    <row r="20" spans="1:17">
      <c r="A20" s="28"/>
      <c r="B20" s="37" t="s">
        <v>576</v>
      </c>
      <c r="C20" s="38" t="s">
        <v>634</v>
      </c>
      <c r="D20" s="5"/>
      <c r="E20" s="16"/>
      <c r="G20" s="5"/>
      <c r="H20" s="37" t="s">
        <v>576</v>
      </c>
      <c r="I20" s="38" t="s">
        <v>616</v>
      </c>
      <c r="K20" s="16"/>
      <c r="P20" s="39"/>
      <c r="Q20" s="39"/>
    </row>
    <row r="21" spans="1:17">
      <c r="A21" s="28"/>
      <c r="B21" s="5"/>
      <c r="C21" s="5"/>
      <c r="D21" s="5"/>
      <c r="E21" s="16"/>
      <c r="G21" s="5"/>
      <c r="H21" s="28"/>
      <c r="I21" s="28"/>
      <c r="K21" s="16"/>
      <c r="P21" s="39"/>
      <c r="Q21" s="39"/>
    </row>
    <row r="22" spans="1:17">
      <c r="A22" s="28"/>
      <c r="B22" s="33" t="s">
        <v>582</v>
      </c>
      <c r="C22" s="34"/>
      <c r="E22" s="16"/>
      <c r="G22" s="5"/>
      <c r="H22" s="33" t="s">
        <v>617</v>
      </c>
      <c r="I22" s="34"/>
      <c r="K22" s="16"/>
      <c r="P22" s="39"/>
      <c r="Q22" s="39"/>
    </row>
    <row r="23" spans="1:17">
      <c r="A23" s="28"/>
      <c r="B23" s="37" t="s">
        <v>576</v>
      </c>
      <c r="C23" s="38" t="s">
        <v>583</v>
      </c>
      <c r="E23" s="16"/>
      <c r="G23" s="5"/>
      <c r="H23" s="35" t="s">
        <v>576</v>
      </c>
      <c r="I23" s="36" t="s">
        <v>618</v>
      </c>
      <c r="K23" s="16"/>
      <c r="P23" s="39"/>
      <c r="Q23" s="39"/>
    </row>
    <row r="24" spans="1:17">
      <c r="A24" s="28"/>
      <c r="B24" s="37" t="s">
        <v>576</v>
      </c>
      <c r="C24" s="38" t="s">
        <v>585</v>
      </c>
      <c r="E24" s="16"/>
      <c r="G24" s="5"/>
      <c r="H24" s="37" t="s">
        <v>576</v>
      </c>
      <c r="I24" s="38" t="s">
        <v>619</v>
      </c>
      <c r="K24" s="16"/>
      <c r="P24" s="39"/>
      <c r="Q24" s="39"/>
    </row>
    <row r="25" spans="1:17">
      <c r="A25" s="28"/>
      <c r="B25" s="40" t="s">
        <v>630</v>
      </c>
      <c r="C25" s="38" t="s">
        <v>679</v>
      </c>
      <c r="E25" s="16"/>
      <c r="G25" s="5"/>
      <c r="H25" s="28"/>
      <c r="I25" s="28"/>
      <c r="K25" s="16"/>
      <c r="P25" s="39"/>
      <c r="Q25" s="39"/>
    </row>
    <row r="26" spans="1:17">
      <c r="A26" s="28"/>
      <c r="B26" s="37" t="s">
        <v>576</v>
      </c>
      <c r="C26" s="38" t="s">
        <v>586</v>
      </c>
      <c r="E26" s="16"/>
      <c r="G26" s="5"/>
      <c r="H26" s="33" t="s">
        <v>620</v>
      </c>
      <c r="I26" s="34"/>
      <c r="K26" s="16"/>
      <c r="P26" s="39"/>
      <c r="Q26" s="39"/>
    </row>
    <row r="27" spans="1:17">
      <c r="A27" s="28"/>
      <c r="B27" s="37" t="s">
        <v>576</v>
      </c>
      <c r="C27" s="38" t="s">
        <v>587</v>
      </c>
      <c r="E27" s="16"/>
      <c r="G27" s="11"/>
      <c r="H27" s="37" t="s">
        <v>576</v>
      </c>
      <c r="I27" s="38" t="s">
        <v>621</v>
      </c>
      <c r="K27" s="16"/>
      <c r="P27" s="39"/>
      <c r="Q27" s="39"/>
    </row>
    <row r="28" spans="1:17">
      <c r="A28" s="5"/>
      <c r="E28" s="5"/>
      <c r="H28" s="37" t="s">
        <v>576</v>
      </c>
      <c r="I28" s="38" t="s">
        <v>622</v>
      </c>
      <c r="K28" s="16"/>
      <c r="P28" s="39"/>
      <c r="Q28" s="39"/>
    </row>
    <row r="29" spans="1:17">
      <c r="A29" s="5"/>
      <c r="B29" s="33" t="s">
        <v>588</v>
      </c>
      <c r="C29" s="34"/>
      <c r="E29" s="16"/>
      <c r="H29" s="37" t="s">
        <v>576</v>
      </c>
      <c r="I29" s="38" t="s">
        <v>623</v>
      </c>
      <c r="K29" s="16"/>
      <c r="P29" s="39"/>
      <c r="Q29" s="39"/>
    </row>
    <row r="30" spans="1:17">
      <c r="A30" s="28"/>
      <c r="B30" s="35" t="s">
        <v>576</v>
      </c>
      <c r="C30" s="36" t="s">
        <v>589</v>
      </c>
      <c r="E30" s="16"/>
      <c r="H30" s="37" t="s">
        <v>576</v>
      </c>
      <c r="I30" s="38" t="s">
        <v>624</v>
      </c>
      <c r="K30" s="16"/>
      <c r="P30" s="39"/>
      <c r="Q30" s="39"/>
    </row>
    <row r="31" spans="1:17">
      <c r="A31" s="28"/>
      <c r="B31" s="37" t="s">
        <v>576</v>
      </c>
      <c r="C31" s="38" t="s">
        <v>590</v>
      </c>
      <c r="E31" s="16"/>
      <c r="H31" s="28"/>
      <c r="I31" s="28"/>
      <c r="K31" s="16"/>
      <c r="P31" s="39"/>
      <c r="Q31" s="39"/>
    </row>
    <row r="32" spans="1:17">
      <c r="A32" s="28"/>
      <c r="B32" s="37" t="s">
        <v>576</v>
      </c>
      <c r="C32" s="38" t="s">
        <v>591</v>
      </c>
      <c r="E32" s="16"/>
      <c r="H32" s="33" t="s">
        <v>625</v>
      </c>
      <c r="I32" s="34"/>
      <c r="K32" s="16"/>
      <c r="P32" s="39"/>
      <c r="Q32" s="39"/>
    </row>
    <row r="33" spans="1:17">
      <c r="A33" s="28"/>
      <c r="B33" s="37" t="s">
        <v>576</v>
      </c>
      <c r="C33" s="38" t="s">
        <v>592</v>
      </c>
      <c r="E33" s="16"/>
      <c r="H33" s="35" t="s">
        <v>576</v>
      </c>
      <c r="I33" s="36" t="s">
        <v>626</v>
      </c>
      <c r="K33" s="16"/>
      <c r="P33" s="39"/>
      <c r="Q33" s="39"/>
    </row>
    <row r="34" spans="1:17">
      <c r="A34" s="28"/>
      <c r="B34" s="37" t="s">
        <v>576</v>
      </c>
      <c r="C34" s="38" t="s">
        <v>593</v>
      </c>
      <c r="E34" s="16"/>
      <c r="H34" s="37" t="s">
        <v>576</v>
      </c>
      <c r="I34" s="38" t="s">
        <v>627</v>
      </c>
      <c r="K34" s="16"/>
    </row>
    <row r="35" spans="1:17">
      <c r="A35" s="28"/>
      <c r="B35" s="37" t="s">
        <v>576</v>
      </c>
      <c r="C35" s="38" t="s">
        <v>594</v>
      </c>
      <c r="E35" s="16"/>
      <c r="H35" s="37" t="s">
        <v>576</v>
      </c>
      <c r="I35" s="38" t="s">
        <v>629</v>
      </c>
      <c r="K35" s="16"/>
    </row>
    <row r="36" spans="1:17">
      <c r="A36" s="28"/>
      <c r="B36" s="37" t="s">
        <v>576</v>
      </c>
      <c r="C36" s="38" t="s">
        <v>595</v>
      </c>
      <c r="E36" s="16"/>
      <c r="H36" s="5"/>
      <c r="I36" s="5"/>
      <c r="K36" s="16"/>
    </row>
    <row r="37" spans="1:17">
      <c r="A37" s="28"/>
      <c r="B37" s="37" t="s">
        <v>576</v>
      </c>
      <c r="C37" s="5" t="s">
        <v>635</v>
      </c>
      <c r="D37" s="5"/>
      <c r="E37" s="16"/>
    </row>
    <row r="38" spans="1:17">
      <c r="A38" s="28"/>
      <c r="B38" s="37" t="s">
        <v>576</v>
      </c>
      <c r="C38" s="38" t="s">
        <v>681</v>
      </c>
      <c r="E38" s="16"/>
    </row>
    <row r="39" spans="1:17">
      <c r="A39" s="28"/>
      <c r="B39" s="37" t="s">
        <v>576</v>
      </c>
      <c r="C39" s="38" t="s">
        <v>680</v>
      </c>
      <c r="E39" s="16"/>
    </row>
    <row r="40" spans="1:17">
      <c r="A40" s="28"/>
      <c r="B40" s="28"/>
      <c r="C40" s="28"/>
      <c r="E40" s="16"/>
    </row>
    <row r="41" spans="1:17">
      <c r="A41" s="28"/>
      <c r="B41" s="33" t="s">
        <v>596</v>
      </c>
      <c r="C41" s="34"/>
      <c r="E41" s="16"/>
    </row>
    <row r="42" spans="1:17">
      <c r="A42" s="28"/>
      <c r="B42" s="35" t="s">
        <v>576</v>
      </c>
      <c r="C42" s="36" t="s">
        <v>597</v>
      </c>
      <c r="E42" s="16"/>
    </row>
    <row r="43" spans="1:17">
      <c r="A43" s="28"/>
      <c r="B43" s="37" t="s">
        <v>576</v>
      </c>
      <c r="C43" s="38" t="s">
        <v>598</v>
      </c>
      <c r="E43" s="16"/>
    </row>
    <row r="44" spans="1:17">
      <c r="A44" s="28"/>
      <c r="B44" s="37" t="s">
        <v>576</v>
      </c>
      <c r="C44" s="38" t="s">
        <v>599</v>
      </c>
      <c r="E44" s="16"/>
    </row>
    <row r="45" spans="1:17">
      <c r="A45" s="28"/>
      <c r="B45" s="37" t="s">
        <v>576</v>
      </c>
      <c r="C45" s="38" t="s">
        <v>600</v>
      </c>
      <c r="E45" s="16"/>
    </row>
    <row r="46" spans="1:17">
      <c r="A46" s="28"/>
      <c r="B46" s="37" t="s">
        <v>576</v>
      </c>
      <c r="C46" s="38" t="s">
        <v>601</v>
      </c>
      <c r="E46" s="16"/>
    </row>
    <row r="47" spans="1:17">
      <c r="A47" s="28"/>
      <c r="B47" s="37" t="s">
        <v>576</v>
      </c>
      <c r="C47" s="38" t="s">
        <v>602</v>
      </c>
      <c r="E47" s="16"/>
    </row>
    <row r="48" spans="1:17">
      <c r="A48" s="28"/>
    </row>
    <row r="49" spans="1:9">
      <c r="A49" s="28"/>
    </row>
    <row r="50" spans="1:9">
      <c r="A50" s="28"/>
      <c r="B50" s="5"/>
      <c r="C50" s="5"/>
      <c r="D50" s="5"/>
      <c r="E50" s="5"/>
      <c r="F50" s="5"/>
    </row>
    <row r="51" spans="1:9">
      <c r="A51" s="28"/>
      <c r="B51" s="5"/>
      <c r="C51" s="5"/>
      <c r="D51" s="5"/>
      <c r="E51" s="5"/>
      <c r="F51" s="5"/>
    </row>
    <row r="52" spans="1:9">
      <c r="A52" s="28"/>
      <c r="B52" s="28"/>
      <c r="C52" s="28"/>
      <c r="E52" s="16"/>
      <c r="H52" s="5"/>
      <c r="I52" s="5"/>
    </row>
    <row r="53" spans="1:9">
      <c r="A53" s="28"/>
      <c r="B53" s="5"/>
      <c r="C53" s="5"/>
      <c r="D53" s="5"/>
      <c r="E53" s="5"/>
      <c r="F53" s="5"/>
      <c r="G53" s="5"/>
      <c r="H53" s="5"/>
      <c r="I53" s="5"/>
    </row>
    <row r="54" spans="1:9">
      <c r="A54" s="28"/>
      <c r="B54" s="5"/>
      <c r="C54" s="5"/>
      <c r="D54" s="5"/>
      <c r="E54" s="5"/>
      <c r="F54" s="5"/>
      <c r="G54" s="5"/>
      <c r="H54" s="5"/>
      <c r="I54" s="5"/>
    </row>
    <row r="55" spans="1:9">
      <c r="A55" s="28"/>
      <c r="B55" s="5"/>
      <c r="C55" s="5"/>
      <c r="D55" s="5"/>
      <c r="E55" s="5"/>
      <c r="F55" s="5"/>
      <c r="G55" s="5"/>
      <c r="H55" s="5"/>
      <c r="I55" s="5"/>
    </row>
    <row r="56" spans="1:9">
      <c r="A56" s="28"/>
      <c r="B56" s="5"/>
      <c r="C56" s="5"/>
      <c r="D56" s="5"/>
      <c r="E56" s="5"/>
      <c r="F56" s="5"/>
      <c r="G56" s="5"/>
      <c r="H56" s="5"/>
      <c r="I56" s="5"/>
    </row>
    <row r="57" spans="1:9">
      <c r="A57" s="28"/>
      <c r="B57" s="5"/>
      <c r="C57" s="5"/>
      <c r="D57" s="5"/>
      <c r="E57" s="5"/>
      <c r="F57" s="5"/>
      <c r="G57" s="5"/>
      <c r="H57" s="5"/>
      <c r="I57" s="5"/>
    </row>
    <row r="58" spans="1:9">
      <c r="A58" s="28"/>
      <c r="B58" s="5"/>
      <c r="C58" s="5"/>
      <c r="D58" s="5"/>
      <c r="E58" s="5"/>
      <c r="F58" s="5"/>
      <c r="G58" s="5"/>
      <c r="H58" s="5"/>
      <c r="I58" s="5"/>
    </row>
    <row r="59" spans="1:9">
      <c r="A59" s="28"/>
      <c r="B59" s="5"/>
      <c r="C59" s="5"/>
      <c r="D59" s="5"/>
      <c r="E59" s="5"/>
      <c r="F59" s="5"/>
      <c r="G59" s="5"/>
      <c r="H59" s="5"/>
      <c r="I59" s="5"/>
    </row>
    <row r="60" spans="1:9">
      <c r="A60" s="28"/>
      <c r="B60" s="5"/>
      <c r="C60" s="5"/>
      <c r="D60" s="5"/>
      <c r="E60" s="5"/>
      <c r="F60" s="5"/>
      <c r="G60" s="5"/>
      <c r="H60" s="5"/>
      <c r="I60" s="5"/>
    </row>
    <row r="61" spans="1:9">
      <c r="A61" s="28"/>
      <c r="B61" s="5"/>
      <c r="C61" s="5"/>
      <c r="D61" s="5"/>
      <c r="E61" s="5"/>
      <c r="F61" s="5"/>
      <c r="G61" s="5"/>
      <c r="H61" s="5"/>
      <c r="I61" s="5"/>
    </row>
    <row r="62" spans="1:9">
      <c r="A62" s="28"/>
      <c r="B62" s="5"/>
      <c r="C62" s="5"/>
      <c r="D62" s="5"/>
      <c r="E62" s="5"/>
      <c r="F62" s="5"/>
      <c r="G62" s="5"/>
      <c r="H62" s="5"/>
      <c r="I62" s="5"/>
    </row>
    <row r="63" spans="1:9">
      <c r="A63" s="28"/>
      <c r="B63" s="5"/>
      <c r="C63" s="5"/>
      <c r="D63" s="5"/>
      <c r="E63" s="5"/>
      <c r="F63" s="5"/>
      <c r="G63" s="5"/>
      <c r="H63" s="5"/>
      <c r="I63" s="5"/>
    </row>
    <row r="64" spans="1:9">
      <c r="A64" s="28"/>
      <c r="B64" s="5"/>
      <c r="C64" s="5"/>
      <c r="D64" s="5"/>
      <c r="E64" s="5"/>
      <c r="F64" s="5"/>
      <c r="G64" s="5"/>
      <c r="H64" s="5"/>
      <c r="I64" s="5"/>
    </row>
    <row r="65" spans="1:9">
      <c r="A65" s="28"/>
      <c r="B65" s="5"/>
      <c r="C65" s="5"/>
      <c r="D65" s="5"/>
      <c r="E65" s="5"/>
      <c r="F65" s="5"/>
      <c r="G65" s="5"/>
      <c r="H65" s="5"/>
      <c r="I65" s="5"/>
    </row>
    <row r="66" spans="1:9">
      <c r="A66" s="28"/>
      <c r="B66" s="5"/>
      <c r="C66" s="5"/>
      <c r="D66" s="5"/>
      <c r="E66" s="5"/>
      <c r="F66" s="5"/>
      <c r="G66" s="5"/>
      <c r="H66" s="5"/>
      <c r="I66" s="5"/>
    </row>
    <row r="67" spans="1:9">
      <c r="A67" s="28"/>
      <c r="B67" s="5"/>
      <c r="C67" s="5"/>
      <c r="D67" s="5"/>
      <c r="E67" s="5"/>
      <c r="F67" s="5"/>
      <c r="G67" s="5"/>
      <c r="H67" s="5"/>
      <c r="I67" s="5"/>
    </row>
    <row r="68" spans="1:9">
      <c r="A68" s="28"/>
      <c r="B68" s="5"/>
      <c r="C68" s="5"/>
      <c r="D68" s="5"/>
      <c r="E68" s="5"/>
      <c r="F68" s="5"/>
      <c r="G68" s="5"/>
      <c r="H68" s="5"/>
      <c r="I68" s="5"/>
    </row>
    <row r="69" spans="1:9">
      <c r="A69" s="28"/>
      <c r="B69" s="5"/>
      <c r="C69" s="5"/>
      <c r="D69" s="5"/>
      <c r="E69" s="5"/>
      <c r="F69" s="5"/>
      <c r="G69" s="5"/>
      <c r="H69" s="5"/>
      <c r="I69" s="5"/>
    </row>
    <row r="70" spans="1:9">
      <c r="A70" s="28"/>
      <c r="B70" s="5"/>
      <c r="C70" s="5"/>
      <c r="D70" s="5"/>
      <c r="E70" s="5"/>
      <c r="F70" s="5"/>
      <c r="G70" s="5"/>
      <c r="H70" s="5"/>
      <c r="I70" s="5"/>
    </row>
    <row r="71" spans="1:9">
      <c r="A71" s="28"/>
      <c r="B71" s="5"/>
      <c r="C71" s="5"/>
      <c r="D71" s="5"/>
      <c r="E71" s="5"/>
      <c r="F71" s="5"/>
      <c r="G71" s="5"/>
      <c r="H71" s="5"/>
      <c r="I71" s="5"/>
    </row>
    <row r="72" spans="1:9">
      <c r="A72" s="28"/>
      <c r="B72" s="5"/>
      <c r="C72" s="5"/>
      <c r="D72" s="5"/>
      <c r="E72" s="5"/>
      <c r="F72" s="5"/>
      <c r="G72" s="5"/>
      <c r="H72" s="5"/>
      <c r="I72" s="5"/>
    </row>
    <row r="73" spans="1:9">
      <c r="A73" s="28"/>
      <c r="B73" s="5"/>
      <c r="C73" s="5"/>
      <c r="D73" s="5"/>
      <c r="E73" s="5"/>
      <c r="F73" s="5"/>
      <c r="G73" s="5"/>
      <c r="H73" s="5"/>
      <c r="I73" s="5"/>
    </row>
    <row r="74" spans="1:9">
      <c r="A74" s="28"/>
      <c r="B74" s="5"/>
      <c r="C74" s="5"/>
      <c r="D74" s="5"/>
      <c r="E74" s="5"/>
      <c r="F74" s="5"/>
      <c r="G74" s="5"/>
      <c r="H74" s="5"/>
      <c r="I74" s="5"/>
    </row>
    <row r="75" spans="1:9">
      <c r="A75" s="28"/>
      <c r="B75" s="5"/>
      <c r="C75" s="5"/>
      <c r="D75" s="5"/>
      <c r="E75" s="5"/>
      <c r="F75" s="5"/>
      <c r="G75" s="5"/>
      <c r="H75" s="5"/>
      <c r="I75" s="5"/>
    </row>
    <row r="76" spans="1:9">
      <c r="A76" s="28"/>
      <c r="B76" s="5"/>
      <c r="C76" s="5"/>
      <c r="D76" s="5"/>
      <c r="E76" s="5"/>
      <c r="F76" s="5"/>
      <c r="G76" s="5"/>
      <c r="H76" s="5"/>
      <c r="I76" s="5"/>
    </row>
    <row r="77" spans="1:9">
      <c r="A77" s="28"/>
      <c r="B77" s="5"/>
      <c r="C77" s="5"/>
      <c r="D77" s="5"/>
      <c r="E77" s="5"/>
      <c r="F77" s="5"/>
      <c r="G77" s="5"/>
      <c r="H77" s="5"/>
      <c r="I77" s="5"/>
    </row>
    <row r="78" spans="1:9">
      <c r="A78" s="28"/>
      <c r="B78" s="5"/>
      <c r="C78" s="5"/>
      <c r="D78" s="5"/>
      <c r="E78" s="5"/>
      <c r="F78" s="5"/>
      <c r="G78" s="5"/>
      <c r="H78" s="5"/>
      <c r="I78" s="5"/>
    </row>
    <row r="79" spans="1:9">
      <c r="A79" s="28"/>
      <c r="B79" s="5"/>
      <c r="C79" s="5"/>
      <c r="D79" s="5"/>
      <c r="E79" s="5"/>
      <c r="F79" s="5"/>
      <c r="G79" s="5"/>
      <c r="H79" s="5"/>
      <c r="I79" s="5"/>
    </row>
    <row r="80" spans="1:9">
      <c r="A80" s="28"/>
      <c r="B80" s="5"/>
      <c r="C80" s="5"/>
      <c r="D80" s="5"/>
      <c r="E80" s="5"/>
      <c r="F80" s="5"/>
      <c r="G80" s="5"/>
      <c r="H80" s="5"/>
      <c r="I80" s="5"/>
    </row>
    <row r="81" spans="1:15">
      <c r="A81" s="28"/>
      <c r="B81" s="5"/>
      <c r="C81" s="5"/>
      <c r="D81" s="5"/>
      <c r="E81" s="5"/>
      <c r="F81" s="5"/>
      <c r="G81" s="5"/>
      <c r="H81" s="5"/>
      <c r="I81" s="5"/>
    </row>
    <row r="82" spans="1:15">
      <c r="A82" s="28"/>
      <c r="B82" s="5"/>
      <c r="C82" s="5"/>
      <c r="D82" s="5"/>
      <c r="E82" s="5"/>
      <c r="F82" s="5"/>
      <c r="G82" s="5"/>
      <c r="H82" s="5"/>
      <c r="I82" s="5"/>
    </row>
    <row r="83" spans="1:15">
      <c r="A83" s="28"/>
      <c r="B83" s="5"/>
      <c r="C83" s="5"/>
      <c r="D83" s="5"/>
      <c r="E83" s="5"/>
      <c r="F83" s="5"/>
      <c r="G83" s="5"/>
    </row>
    <row r="84" spans="1:15">
      <c r="E84" s="16"/>
    </row>
    <row r="85" spans="1:15">
      <c r="E85" s="16"/>
    </row>
    <row r="86" spans="1:15">
      <c r="E86" s="16"/>
    </row>
    <row r="87" spans="1:15">
      <c r="E87" s="16"/>
    </row>
    <row r="88" spans="1:15">
      <c r="E88" s="16"/>
    </row>
    <row r="89" spans="1:15">
      <c r="E89" s="16"/>
    </row>
    <row r="90" spans="1:15">
      <c r="E90" s="16"/>
      <c r="O90" s="5"/>
    </row>
    <row r="91" spans="1:15">
      <c r="E91" s="16"/>
      <c r="O91" s="5"/>
    </row>
    <row r="92" spans="1:15">
      <c r="E92" s="16"/>
      <c r="O92" s="5"/>
    </row>
    <row r="93" spans="1:15">
      <c r="E93" s="16"/>
      <c r="O93" s="5"/>
    </row>
    <row r="94" spans="1:15">
      <c r="E94" s="16"/>
      <c r="O94" s="5"/>
    </row>
    <row r="95" spans="1:15">
      <c r="E95" s="16"/>
      <c r="O95" s="5"/>
    </row>
    <row r="96" spans="1:15">
      <c r="E96" s="16"/>
      <c r="O96" s="5"/>
    </row>
    <row r="97" spans="5:15">
      <c r="E97" s="16"/>
      <c r="O97" s="5"/>
    </row>
    <row r="98" spans="5:15">
      <c r="E98" s="16"/>
      <c r="O98" s="5"/>
    </row>
    <row r="99" spans="5:15">
      <c r="E99" s="16"/>
      <c r="O99" s="5"/>
    </row>
    <row r="100" spans="5:15">
      <c r="E100" s="16"/>
      <c r="O100" s="5"/>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2.xml><?xml version="1.0" encoding="utf-8"?>
<worksheet xmlns="http://schemas.openxmlformats.org/spreadsheetml/2006/main" xmlns:r="http://schemas.openxmlformats.org/officeDocument/2006/relationships">
  <sheetPr filterMode="1">
    <pageSetUpPr fitToPage="1"/>
  </sheetPr>
  <dimension ref="A1:AH926"/>
  <sheetViews>
    <sheetView showGridLines="0" tabSelected="1" view="pageBreakPreview" zoomScale="80" zoomScaleNormal="100" zoomScaleSheetLayoutView="80" workbookViewId="0">
      <pane xSplit="8" topLeftCell="S1" activePane="topRight" state="frozen"/>
      <selection pane="topRight" activeCell="Z106" sqref="T106:Z106"/>
    </sheetView>
  </sheetViews>
  <sheetFormatPr defaultRowHeight="12.75" outlineLevelCol="1"/>
  <cols>
    <col min="1" max="1" width="9.140625" style="44"/>
    <col min="2" max="2" width="22.85546875" style="44" customWidth="1"/>
    <col min="3" max="3" width="13.85546875" style="44" bestFit="1" customWidth="1"/>
    <col min="4" max="4" width="12.42578125" style="44" customWidth="1"/>
    <col min="5" max="5" width="17.42578125" style="44" customWidth="1" outlineLevel="1"/>
    <col min="6" max="6" width="11.28515625" style="44" bestFit="1" customWidth="1"/>
    <col min="7" max="7" width="11.42578125" style="44" bestFit="1" customWidth="1"/>
    <col min="8" max="8" width="17.85546875" style="44" bestFit="1" customWidth="1"/>
    <col min="9" max="10" width="15.28515625" style="44" customWidth="1"/>
    <col min="11" max="11" width="11.7109375" style="44" customWidth="1" collapsed="1"/>
    <col min="12" max="15" width="11.7109375" style="44" customWidth="1"/>
    <col min="16" max="19" width="10.42578125" style="44" customWidth="1"/>
    <col min="20" max="25" width="11.85546875" style="44" customWidth="1" outlineLevel="1"/>
    <col min="26" max="26" width="38.42578125" style="44" customWidth="1" outlineLevel="1"/>
    <col min="27" max="27" width="16.5703125" style="44" customWidth="1" outlineLevel="1"/>
    <col min="28" max="28" width="14.28515625" style="44" customWidth="1" outlineLevel="1"/>
    <col min="29" max="30" width="13.28515625" style="44" customWidth="1" outlineLevel="1"/>
    <col min="31" max="31" width="5.140625" style="45" customWidth="1"/>
    <col min="32" max="16384" width="9.140625" style="45"/>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157</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42"/>
      <c r="B3" s="43" t="s">
        <v>158</v>
      </c>
      <c r="C3" s="43"/>
    </row>
    <row r="4" spans="1:34">
      <c r="A4" s="42"/>
      <c r="B4" s="43"/>
      <c r="C4" s="43"/>
    </row>
    <row r="5" spans="1:34" ht="16.5" customHeight="1">
      <c r="A5" s="46"/>
      <c r="B5" s="47" t="s">
        <v>649</v>
      </c>
      <c r="C5" s="47"/>
      <c r="D5" s="48"/>
      <c r="E5" s="48"/>
      <c r="F5" s="48"/>
      <c r="G5" s="48"/>
      <c r="H5" s="48"/>
      <c r="I5" s="48"/>
      <c r="J5" s="48"/>
      <c r="K5" s="49" t="s">
        <v>653</v>
      </c>
      <c r="L5" s="50"/>
      <c r="M5" s="50"/>
      <c r="N5" s="51" t="s">
        <v>654</v>
      </c>
      <c r="O5" s="52"/>
      <c r="P5" s="87" t="s">
        <v>666</v>
      </c>
      <c r="Q5" s="87"/>
      <c r="R5" s="87"/>
      <c r="S5" s="86"/>
      <c r="T5" s="53" t="s">
        <v>650</v>
      </c>
      <c r="U5" s="54"/>
      <c r="V5" s="54"/>
      <c r="W5" s="54"/>
      <c r="X5" s="54"/>
      <c r="Y5" s="54"/>
      <c r="Z5" s="55" t="s">
        <v>655</v>
      </c>
      <c r="AA5" s="55"/>
      <c r="AB5" s="55"/>
      <c r="AC5" s="55"/>
      <c r="AD5" s="55"/>
    </row>
    <row r="6" spans="1:34" ht="15">
      <c r="A6" s="46"/>
      <c r="B6" s="56"/>
      <c r="C6" s="56"/>
      <c r="D6" s="57"/>
      <c r="E6" s="57"/>
      <c r="F6" s="57"/>
      <c r="G6" s="57"/>
      <c r="H6" s="57"/>
      <c r="I6" s="57"/>
      <c r="J6" s="57"/>
      <c r="K6" s="56"/>
      <c r="L6" s="57"/>
      <c r="M6" s="57"/>
      <c r="N6" s="57"/>
      <c r="O6" s="57"/>
      <c r="P6" s="57"/>
      <c r="Q6" s="57"/>
      <c r="R6" s="57"/>
      <c r="S6" s="57"/>
      <c r="T6" s="58" t="s">
        <v>656</v>
      </c>
      <c r="U6" s="57"/>
      <c r="V6" s="58" t="s">
        <v>657</v>
      </c>
      <c r="W6" s="57"/>
      <c r="X6" s="58" t="s">
        <v>658</v>
      </c>
      <c r="Y6" s="57"/>
      <c r="Z6" s="59"/>
      <c r="AA6" s="57"/>
      <c r="AB6" s="57"/>
      <c r="AC6" s="57"/>
      <c r="AD6" s="57"/>
    </row>
    <row r="7" spans="1:34" s="62" customFormat="1" ht="15">
      <c r="A7" s="60" t="s">
        <v>153</v>
      </c>
      <c r="B7" s="60" t="s">
        <v>34</v>
      </c>
      <c r="C7" s="60" t="s">
        <v>676</v>
      </c>
      <c r="D7" s="60" t="s">
        <v>58</v>
      </c>
      <c r="E7" s="60" t="s">
        <v>667</v>
      </c>
      <c r="F7" s="60" t="s">
        <v>0</v>
      </c>
      <c r="G7" s="60" t="s">
        <v>1</v>
      </c>
      <c r="H7" s="60" t="s">
        <v>2</v>
      </c>
      <c r="I7" s="60" t="s">
        <v>3</v>
      </c>
      <c r="J7" s="61" t="s">
        <v>3</v>
      </c>
      <c r="K7" s="60" t="s">
        <v>329</v>
      </c>
      <c r="L7" s="60" t="s">
        <v>11</v>
      </c>
      <c r="M7" s="61" t="s">
        <v>148</v>
      </c>
      <c r="N7" s="60" t="s">
        <v>329</v>
      </c>
      <c r="O7" s="82" t="s">
        <v>148</v>
      </c>
      <c r="P7" s="60" t="s">
        <v>662</v>
      </c>
      <c r="Q7" s="60" t="s">
        <v>659</v>
      </c>
      <c r="R7" s="60" t="s">
        <v>660</v>
      </c>
      <c r="S7" s="60" t="s">
        <v>661</v>
      </c>
      <c r="T7" s="60" t="s">
        <v>651</v>
      </c>
      <c r="U7" s="61" t="s">
        <v>652</v>
      </c>
      <c r="V7" s="60" t="s">
        <v>651</v>
      </c>
      <c r="W7" s="61" t="s">
        <v>652</v>
      </c>
      <c r="X7" s="60" t="s">
        <v>651</v>
      </c>
      <c r="Y7" s="61" t="s">
        <v>652</v>
      </c>
      <c r="Z7" s="60" t="s">
        <v>245</v>
      </c>
      <c r="AA7" s="60" t="s">
        <v>246</v>
      </c>
      <c r="AB7" s="60" t="s">
        <v>247</v>
      </c>
      <c r="AC7" s="60" t="s">
        <v>248</v>
      </c>
      <c r="AD7" s="60" t="s">
        <v>249</v>
      </c>
      <c r="AH7" s="45"/>
    </row>
    <row r="8" spans="1:34">
      <c r="A8" s="44">
        <v>1</v>
      </c>
      <c r="B8" s="63" t="s">
        <v>443</v>
      </c>
      <c r="C8" s="63" t="s">
        <v>444</v>
      </c>
      <c r="D8" s="64" t="s">
        <v>53</v>
      </c>
      <c r="E8" s="64" t="str">
        <f>+F8&amp;" "&amp;G8</f>
        <v>Karim Moolani</v>
      </c>
      <c r="F8" s="63" t="s">
        <v>444</v>
      </c>
      <c r="G8" s="63" t="s">
        <v>61</v>
      </c>
      <c r="H8" s="63" t="s">
        <v>445</v>
      </c>
      <c r="I8" s="63"/>
      <c r="J8" s="63"/>
      <c r="K8" s="63">
        <f t="shared" ref="K8:K41" si="0">+(3-(ISBLANK(H8)+ISBLANK(I8)+ISBLANK(J8))+1)</f>
        <v>2</v>
      </c>
      <c r="L8" s="66">
        <v>1</v>
      </c>
      <c r="M8" s="65">
        <f t="shared" ref="M8:M41" si="1">+K8*L8</f>
        <v>2</v>
      </c>
      <c r="N8" s="83">
        <v>1</v>
      </c>
      <c r="O8" s="67">
        <f>+K8*N8*L8</f>
        <v>2</v>
      </c>
      <c r="P8" s="63" t="s">
        <v>663</v>
      </c>
      <c r="Q8" s="83">
        <v>1</v>
      </c>
      <c r="R8" s="83">
        <v>1</v>
      </c>
      <c r="S8" s="83">
        <v>0</v>
      </c>
      <c r="T8" s="83">
        <v>1</v>
      </c>
      <c r="U8" s="63">
        <f>+T8*$K8</f>
        <v>2</v>
      </c>
      <c r="V8" s="83">
        <v>1</v>
      </c>
      <c r="W8" s="63">
        <f>+V8*$K8</f>
        <v>2</v>
      </c>
      <c r="X8" s="83">
        <v>1</v>
      </c>
      <c r="Y8" s="65">
        <f>+X8*$K8</f>
        <v>2</v>
      </c>
      <c r="Z8" s="63" t="s">
        <v>446</v>
      </c>
      <c r="AA8" s="63" t="s">
        <v>270</v>
      </c>
      <c r="AB8" s="63" t="s">
        <v>271</v>
      </c>
      <c r="AC8" s="63">
        <v>90069</v>
      </c>
      <c r="AD8" s="63" t="s">
        <v>256</v>
      </c>
    </row>
    <row r="9" spans="1:34" hidden="1">
      <c r="A9" s="44">
        <f>A8+1</f>
        <v>2</v>
      </c>
      <c r="B9" s="68" t="s">
        <v>40</v>
      </c>
      <c r="C9" s="68" t="s">
        <v>4</v>
      </c>
      <c r="D9" s="68" t="s">
        <v>53</v>
      </c>
      <c r="E9" s="64" t="str">
        <f t="shared" ref="E9:E69" si="2">+F9&amp;" "&amp;G9</f>
        <v>Alan Levy</v>
      </c>
      <c r="F9" s="68" t="s">
        <v>4</v>
      </c>
      <c r="G9" s="68" t="s">
        <v>5</v>
      </c>
      <c r="H9" s="68" t="s">
        <v>6</v>
      </c>
      <c r="I9" s="68"/>
      <c r="J9" s="68"/>
      <c r="K9" s="68">
        <f t="shared" si="0"/>
        <v>2</v>
      </c>
      <c r="L9" s="69">
        <v>1</v>
      </c>
      <c r="M9" s="67">
        <f t="shared" si="1"/>
        <v>2</v>
      </c>
      <c r="N9" s="84">
        <v>1</v>
      </c>
      <c r="O9" s="67">
        <f t="shared" ref="O9:O69" si="3">+K9*N9*L9</f>
        <v>2</v>
      </c>
      <c r="P9" s="68" t="s">
        <v>663</v>
      </c>
      <c r="Q9" s="83">
        <v>1</v>
      </c>
      <c r="R9" s="83">
        <v>1</v>
      </c>
      <c r="S9" s="83">
        <v>1</v>
      </c>
      <c r="T9" s="84">
        <v>1</v>
      </c>
      <c r="U9" s="63">
        <f t="shared" ref="U9:W69" si="4">+T9*$K9</f>
        <v>2</v>
      </c>
      <c r="V9" s="84">
        <v>1</v>
      </c>
      <c r="W9" s="63">
        <f t="shared" si="4"/>
        <v>2</v>
      </c>
      <c r="X9" s="84">
        <v>1</v>
      </c>
      <c r="Y9" s="67">
        <f t="shared" ref="Y9" si="5">+X9*$K9</f>
        <v>2</v>
      </c>
      <c r="Z9" s="68" t="s">
        <v>284</v>
      </c>
      <c r="AA9" s="68" t="s">
        <v>275</v>
      </c>
      <c r="AB9" s="68" t="s">
        <v>276</v>
      </c>
      <c r="AC9" s="68">
        <v>33324</v>
      </c>
      <c r="AD9" s="68" t="s">
        <v>256</v>
      </c>
    </row>
    <row r="10" spans="1:34" hidden="1">
      <c r="A10" s="44">
        <f t="shared" ref="A10:A75" si="6">A9+1</f>
        <v>3</v>
      </c>
      <c r="B10" s="68" t="s">
        <v>40</v>
      </c>
      <c r="C10" s="68" t="s">
        <v>17</v>
      </c>
      <c r="D10" s="68" t="s">
        <v>53</v>
      </c>
      <c r="E10" s="64" t="str">
        <f t="shared" si="2"/>
        <v>Jo-Ann Levy</v>
      </c>
      <c r="F10" s="68" t="s">
        <v>17</v>
      </c>
      <c r="G10" s="68" t="s">
        <v>5</v>
      </c>
      <c r="H10" s="68" t="s">
        <v>18</v>
      </c>
      <c r="I10" s="68"/>
      <c r="J10" s="68"/>
      <c r="K10" s="68">
        <f t="shared" si="0"/>
        <v>2</v>
      </c>
      <c r="L10" s="69">
        <v>1</v>
      </c>
      <c r="M10" s="67">
        <f t="shared" si="1"/>
        <v>2</v>
      </c>
      <c r="N10" s="84">
        <v>1</v>
      </c>
      <c r="O10" s="67">
        <f t="shared" si="3"/>
        <v>2</v>
      </c>
      <c r="P10" s="68" t="s">
        <v>663</v>
      </c>
      <c r="Q10" s="83">
        <v>1</v>
      </c>
      <c r="R10" s="83">
        <v>1</v>
      </c>
      <c r="S10" s="83">
        <v>1</v>
      </c>
      <c r="T10" s="84">
        <v>1</v>
      </c>
      <c r="U10" s="63">
        <f t="shared" si="4"/>
        <v>2</v>
      </c>
      <c r="V10" s="84">
        <v>1</v>
      </c>
      <c r="W10" s="63">
        <f t="shared" si="4"/>
        <v>2</v>
      </c>
      <c r="X10" s="84">
        <v>1</v>
      </c>
      <c r="Y10" s="67">
        <f t="shared" ref="Y10" si="7">+X10*$K10</f>
        <v>2</v>
      </c>
      <c r="Z10" s="68" t="s">
        <v>355</v>
      </c>
      <c r="AA10" s="68" t="s">
        <v>290</v>
      </c>
      <c r="AB10" s="68" t="s">
        <v>276</v>
      </c>
      <c r="AC10" s="68" t="s">
        <v>356</v>
      </c>
      <c r="AD10" s="68" t="s">
        <v>256</v>
      </c>
    </row>
    <row r="11" spans="1:34" hidden="1">
      <c r="A11" s="44">
        <f t="shared" si="6"/>
        <v>4</v>
      </c>
      <c r="B11" s="68" t="s">
        <v>40</v>
      </c>
      <c r="C11" s="68" t="s">
        <v>677</v>
      </c>
      <c r="D11" s="68" t="s">
        <v>54</v>
      </c>
      <c r="E11" s="64" t="str">
        <f t="shared" si="2"/>
        <v>Matt Levy</v>
      </c>
      <c r="F11" s="68" t="s">
        <v>8</v>
      </c>
      <c r="G11" s="68" t="s">
        <v>5</v>
      </c>
      <c r="H11" s="68" t="s">
        <v>9</v>
      </c>
      <c r="I11" s="68"/>
      <c r="J11" s="68"/>
      <c r="K11" s="68">
        <f t="shared" si="0"/>
        <v>2</v>
      </c>
      <c r="L11" s="69">
        <v>1</v>
      </c>
      <c r="M11" s="67">
        <f t="shared" si="1"/>
        <v>2</v>
      </c>
      <c r="N11" s="84">
        <v>1</v>
      </c>
      <c r="O11" s="67">
        <f t="shared" si="3"/>
        <v>2</v>
      </c>
      <c r="P11" s="68" t="s">
        <v>663</v>
      </c>
      <c r="Q11" s="83">
        <v>0</v>
      </c>
      <c r="R11" s="83">
        <v>1</v>
      </c>
      <c r="S11" s="83">
        <v>1</v>
      </c>
      <c r="T11" s="84">
        <v>1</v>
      </c>
      <c r="U11" s="63">
        <f t="shared" si="4"/>
        <v>2</v>
      </c>
      <c r="V11" s="84">
        <v>1</v>
      </c>
      <c r="W11" s="63">
        <f t="shared" si="4"/>
        <v>2</v>
      </c>
      <c r="X11" s="84">
        <v>1</v>
      </c>
      <c r="Y11" s="67">
        <f t="shared" ref="Y11" si="8">+X11*$K11</f>
        <v>2</v>
      </c>
      <c r="Z11" s="68" t="s">
        <v>404</v>
      </c>
      <c r="AA11" s="68" t="s">
        <v>405</v>
      </c>
      <c r="AB11" s="68" t="s">
        <v>406</v>
      </c>
      <c r="AC11" s="68">
        <v>63103</v>
      </c>
      <c r="AD11" s="68" t="s">
        <v>256</v>
      </c>
    </row>
    <row r="12" spans="1:34" hidden="1">
      <c r="A12" s="44">
        <f t="shared" si="6"/>
        <v>5</v>
      </c>
      <c r="B12" s="68" t="s">
        <v>40</v>
      </c>
      <c r="C12" s="68" t="s">
        <v>4</v>
      </c>
      <c r="D12" s="68" t="s">
        <v>53</v>
      </c>
      <c r="E12" s="64" t="str">
        <f t="shared" si="2"/>
        <v>Howard Levy</v>
      </c>
      <c r="F12" s="68" t="s">
        <v>232</v>
      </c>
      <c r="G12" s="68" t="s">
        <v>5</v>
      </c>
      <c r="H12" s="68" t="s">
        <v>10</v>
      </c>
      <c r="I12" s="68"/>
      <c r="J12" s="68"/>
      <c r="K12" s="68">
        <f t="shared" si="0"/>
        <v>2</v>
      </c>
      <c r="L12" s="69">
        <v>1</v>
      </c>
      <c r="M12" s="67">
        <f t="shared" si="1"/>
        <v>2</v>
      </c>
      <c r="N12" s="84">
        <v>1</v>
      </c>
      <c r="O12" s="67">
        <f t="shared" si="3"/>
        <v>2</v>
      </c>
      <c r="P12" s="68" t="s">
        <v>663</v>
      </c>
      <c r="Q12" s="83">
        <v>0</v>
      </c>
      <c r="R12" s="83">
        <v>0</v>
      </c>
      <c r="S12" s="83">
        <v>1</v>
      </c>
      <c r="T12" s="84">
        <v>1</v>
      </c>
      <c r="U12" s="63">
        <f t="shared" si="4"/>
        <v>2</v>
      </c>
      <c r="V12" s="84">
        <v>1</v>
      </c>
      <c r="W12" s="63">
        <f t="shared" si="4"/>
        <v>2</v>
      </c>
      <c r="X12" s="84">
        <v>1</v>
      </c>
      <c r="Y12" s="67">
        <f t="shared" ref="Y12" si="9">+X12*$K12</f>
        <v>2</v>
      </c>
      <c r="Z12" s="68" t="s">
        <v>354</v>
      </c>
      <c r="AA12" s="68" t="s">
        <v>352</v>
      </c>
      <c r="AB12" s="68" t="s">
        <v>276</v>
      </c>
      <c r="AC12" s="68" t="s">
        <v>353</v>
      </c>
      <c r="AD12" s="68" t="s">
        <v>256</v>
      </c>
    </row>
    <row r="13" spans="1:34" hidden="1">
      <c r="A13" s="44">
        <f t="shared" si="6"/>
        <v>6</v>
      </c>
      <c r="B13" s="68" t="s">
        <v>40</v>
      </c>
      <c r="C13" s="68" t="s">
        <v>17</v>
      </c>
      <c r="D13" s="68" t="s">
        <v>53</v>
      </c>
      <c r="E13" s="64" t="str">
        <f t="shared" si="2"/>
        <v>Connie Sylvan</v>
      </c>
      <c r="F13" s="68" t="s">
        <v>57</v>
      </c>
      <c r="G13" s="68" t="s">
        <v>56</v>
      </c>
      <c r="H13" s="68"/>
      <c r="I13" s="68"/>
      <c r="J13" s="68"/>
      <c r="K13" s="68">
        <f t="shared" si="0"/>
        <v>1</v>
      </c>
      <c r="L13" s="69">
        <v>0</v>
      </c>
      <c r="M13" s="67">
        <f t="shared" si="1"/>
        <v>0</v>
      </c>
      <c r="N13" s="84">
        <v>1</v>
      </c>
      <c r="O13" s="67">
        <f t="shared" si="3"/>
        <v>0</v>
      </c>
      <c r="P13" s="68" t="s">
        <v>664</v>
      </c>
      <c r="Q13" s="83">
        <v>0</v>
      </c>
      <c r="R13" s="83">
        <v>0</v>
      </c>
      <c r="S13" s="83">
        <v>0</v>
      </c>
      <c r="T13" s="84">
        <v>0</v>
      </c>
      <c r="U13" s="63">
        <f t="shared" si="4"/>
        <v>0</v>
      </c>
      <c r="V13" s="84">
        <v>0</v>
      </c>
      <c r="W13" s="63">
        <f t="shared" si="4"/>
        <v>0</v>
      </c>
      <c r="X13" s="84">
        <v>0</v>
      </c>
      <c r="Y13" s="67">
        <f t="shared" ref="Y13" si="10">+X13*$K13</f>
        <v>0</v>
      </c>
      <c r="Z13" s="68" t="s">
        <v>705</v>
      </c>
      <c r="AA13" s="68" t="s">
        <v>704</v>
      </c>
      <c r="AB13" s="68" t="s">
        <v>276</v>
      </c>
      <c r="AC13" s="68">
        <v>33319</v>
      </c>
      <c r="AD13" s="68" t="s">
        <v>256</v>
      </c>
    </row>
    <row r="14" spans="1:34" hidden="1">
      <c r="A14" s="44">
        <f t="shared" si="6"/>
        <v>7</v>
      </c>
      <c r="B14" s="68" t="s">
        <v>40</v>
      </c>
      <c r="C14" s="68" t="s">
        <v>4</v>
      </c>
      <c r="D14" s="68" t="s">
        <v>53</v>
      </c>
      <c r="E14" s="64" t="str">
        <f t="shared" si="2"/>
        <v>Brynna Pyott</v>
      </c>
      <c r="F14" s="68" t="s">
        <v>12</v>
      </c>
      <c r="G14" s="68" t="s">
        <v>13</v>
      </c>
      <c r="H14" s="68"/>
      <c r="I14" s="68"/>
      <c r="J14" s="68"/>
      <c r="K14" s="68">
        <f t="shared" si="0"/>
        <v>1</v>
      </c>
      <c r="L14" s="69">
        <v>1</v>
      </c>
      <c r="M14" s="67">
        <f t="shared" si="1"/>
        <v>1</v>
      </c>
      <c r="N14" s="84">
        <v>0</v>
      </c>
      <c r="O14" s="67">
        <f t="shared" si="3"/>
        <v>0</v>
      </c>
      <c r="P14" s="68" t="s">
        <v>665</v>
      </c>
      <c r="Q14" s="83">
        <v>0</v>
      </c>
      <c r="R14" s="83">
        <v>0</v>
      </c>
      <c r="S14" s="83">
        <v>1</v>
      </c>
      <c r="T14" s="84">
        <v>1</v>
      </c>
      <c r="U14" s="63">
        <f t="shared" si="4"/>
        <v>1</v>
      </c>
      <c r="V14" s="84">
        <v>1</v>
      </c>
      <c r="W14" s="63">
        <f t="shared" si="4"/>
        <v>1</v>
      </c>
      <c r="X14" s="84">
        <v>1</v>
      </c>
      <c r="Y14" s="67">
        <f t="shared" ref="Y14" si="11">+X14*$K14</f>
        <v>1</v>
      </c>
      <c r="Z14" s="68" t="s">
        <v>284</v>
      </c>
      <c r="AA14" s="68" t="s">
        <v>275</v>
      </c>
      <c r="AB14" s="68" t="s">
        <v>276</v>
      </c>
      <c r="AC14" s="68">
        <v>33324</v>
      </c>
      <c r="AD14" s="68" t="s">
        <v>256</v>
      </c>
    </row>
    <row r="15" spans="1:34" hidden="1">
      <c r="A15" s="44">
        <f t="shared" si="6"/>
        <v>8</v>
      </c>
      <c r="B15" s="68" t="s">
        <v>40</v>
      </c>
      <c r="C15" s="68" t="s">
        <v>17</v>
      </c>
      <c r="D15" s="68" t="s">
        <v>54</v>
      </c>
      <c r="E15" s="64" t="str">
        <f t="shared" si="2"/>
        <v>Megan Cohen</v>
      </c>
      <c r="F15" s="68" t="s">
        <v>14</v>
      </c>
      <c r="G15" s="68" t="s">
        <v>7</v>
      </c>
      <c r="H15" s="68" t="s">
        <v>285</v>
      </c>
      <c r="I15" s="68"/>
      <c r="J15" s="68"/>
      <c r="K15" s="68">
        <f t="shared" si="0"/>
        <v>2</v>
      </c>
      <c r="L15" s="69">
        <v>1</v>
      </c>
      <c r="M15" s="67">
        <f t="shared" si="1"/>
        <v>2</v>
      </c>
      <c r="N15" s="84">
        <v>0</v>
      </c>
      <c r="O15" s="67">
        <f t="shared" si="3"/>
        <v>0</v>
      </c>
      <c r="P15" s="68" t="s">
        <v>663</v>
      </c>
      <c r="Q15" s="83">
        <v>0</v>
      </c>
      <c r="R15" s="83">
        <v>1</v>
      </c>
      <c r="S15" s="83">
        <v>1</v>
      </c>
      <c r="T15" s="84">
        <v>1</v>
      </c>
      <c r="U15" s="63">
        <f t="shared" si="4"/>
        <v>2</v>
      </c>
      <c r="V15" s="84">
        <v>1</v>
      </c>
      <c r="W15" s="63">
        <f t="shared" si="4"/>
        <v>2</v>
      </c>
      <c r="X15" s="84">
        <v>1</v>
      </c>
      <c r="Y15" s="67">
        <f t="shared" ref="Y15" si="12">+X15*$K15</f>
        <v>2</v>
      </c>
      <c r="Z15" s="68" t="s">
        <v>754</v>
      </c>
      <c r="AA15" s="68" t="s">
        <v>255</v>
      </c>
      <c r="AB15" s="68" t="s">
        <v>255</v>
      </c>
      <c r="AC15" s="68">
        <v>10022</v>
      </c>
      <c r="AD15" s="68" t="s">
        <v>256</v>
      </c>
    </row>
    <row r="16" spans="1:34" hidden="1">
      <c r="A16" s="44">
        <f t="shared" si="6"/>
        <v>9</v>
      </c>
      <c r="B16" s="68" t="s">
        <v>40</v>
      </c>
      <c r="C16" s="68" t="s">
        <v>17</v>
      </c>
      <c r="D16" s="68" t="s">
        <v>54</v>
      </c>
      <c r="E16" s="64" t="str">
        <f t="shared" si="2"/>
        <v>Elena Romagni</v>
      </c>
      <c r="F16" s="68" t="s">
        <v>15</v>
      </c>
      <c r="G16" s="68" t="s">
        <v>16</v>
      </c>
      <c r="H16" s="68" t="s">
        <v>19</v>
      </c>
      <c r="I16" s="68"/>
      <c r="J16" s="68"/>
      <c r="K16" s="68">
        <f t="shared" si="0"/>
        <v>2</v>
      </c>
      <c r="L16" s="69">
        <v>1</v>
      </c>
      <c r="M16" s="67">
        <f t="shared" si="1"/>
        <v>2</v>
      </c>
      <c r="N16" s="84">
        <v>0</v>
      </c>
      <c r="O16" s="67">
        <f t="shared" si="3"/>
        <v>0</v>
      </c>
      <c r="P16" s="68" t="s">
        <v>663</v>
      </c>
      <c r="Q16" s="83">
        <v>0</v>
      </c>
      <c r="R16" s="83">
        <v>0</v>
      </c>
      <c r="S16" s="83">
        <v>0</v>
      </c>
      <c r="T16" s="84">
        <v>1</v>
      </c>
      <c r="U16" s="63">
        <f t="shared" si="4"/>
        <v>2</v>
      </c>
      <c r="V16" s="84">
        <v>1</v>
      </c>
      <c r="W16" s="63">
        <f t="shared" si="4"/>
        <v>2</v>
      </c>
      <c r="X16" s="84">
        <v>1</v>
      </c>
      <c r="Y16" s="67">
        <f t="shared" ref="Y16" si="13">+X16*$K16</f>
        <v>2</v>
      </c>
      <c r="Z16" s="68" t="s">
        <v>368</v>
      </c>
      <c r="AA16" s="68" t="s">
        <v>369</v>
      </c>
      <c r="AB16" s="68" t="s">
        <v>407</v>
      </c>
      <c r="AC16" s="68" t="s">
        <v>370</v>
      </c>
      <c r="AD16" s="68" t="s">
        <v>256</v>
      </c>
    </row>
    <row r="17" spans="1:30" hidden="1">
      <c r="A17" s="44">
        <f t="shared" si="6"/>
        <v>10</v>
      </c>
      <c r="B17" s="68" t="s">
        <v>40</v>
      </c>
      <c r="C17" s="68" t="s">
        <v>17</v>
      </c>
      <c r="D17" s="68" t="s">
        <v>53</v>
      </c>
      <c r="E17" s="64" t="str">
        <f t="shared" si="2"/>
        <v>Harvey Cohen</v>
      </c>
      <c r="F17" s="68" t="s">
        <v>20</v>
      </c>
      <c r="G17" s="68" t="s">
        <v>7</v>
      </c>
      <c r="H17" s="68" t="s">
        <v>21</v>
      </c>
      <c r="I17" s="68" t="s">
        <v>22</v>
      </c>
      <c r="J17" s="68" t="s">
        <v>23</v>
      </c>
      <c r="K17" s="68">
        <f t="shared" si="0"/>
        <v>4</v>
      </c>
      <c r="L17" s="69">
        <v>0.75</v>
      </c>
      <c r="M17" s="67">
        <f t="shared" si="1"/>
        <v>3</v>
      </c>
      <c r="N17" s="84">
        <v>0</v>
      </c>
      <c r="O17" s="67">
        <f t="shared" si="3"/>
        <v>0</v>
      </c>
      <c r="P17" s="68" t="s">
        <v>665</v>
      </c>
      <c r="Q17" s="83">
        <v>0</v>
      </c>
      <c r="R17" s="83">
        <v>1</v>
      </c>
      <c r="S17" s="83">
        <v>1</v>
      </c>
      <c r="T17" s="84">
        <v>1</v>
      </c>
      <c r="U17" s="63">
        <f t="shared" si="4"/>
        <v>4</v>
      </c>
      <c r="V17" s="84">
        <v>1</v>
      </c>
      <c r="W17" s="63">
        <f t="shared" si="4"/>
        <v>4</v>
      </c>
      <c r="X17" s="84">
        <v>1</v>
      </c>
      <c r="Y17" s="67">
        <f t="shared" ref="Y17" si="14">+X17*$K17</f>
        <v>4</v>
      </c>
      <c r="Z17" s="68" t="s">
        <v>289</v>
      </c>
      <c r="AA17" s="68" t="s">
        <v>290</v>
      </c>
      <c r="AB17" s="68" t="s">
        <v>276</v>
      </c>
      <c r="AC17" s="68">
        <v>33326</v>
      </c>
      <c r="AD17" s="68" t="s">
        <v>256</v>
      </c>
    </row>
    <row r="18" spans="1:30" hidden="1">
      <c r="A18" s="44">
        <f t="shared" si="6"/>
        <v>11</v>
      </c>
      <c r="B18" s="68" t="s">
        <v>40</v>
      </c>
      <c r="C18" s="68" t="s">
        <v>4</v>
      </c>
      <c r="D18" s="68" t="s">
        <v>53</v>
      </c>
      <c r="E18" s="64" t="str">
        <f t="shared" si="2"/>
        <v>Penny Scheffing</v>
      </c>
      <c r="F18" s="68" t="s">
        <v>24</v>
      </c>
      <c r="G18" s="68" t="s">
        <v>25</v>
      </c>
      <c r="H18" s="68" t="s">
        <v>26</v>
      </c>
      <c r="I18" s="68" t="s">
        <v>27</v>
      </c>
      <c r="J18" s="68"/>
      <c r="K18" s="68">
        <f t="shared" si="0"/>
        <v>3</v>
      </c>
      <c r="L18" s="69">
        <v>1</v>
      </c>
      <c r="M18" s="67">
        <f t="shared" si="1"/>
        <v>3</v>
      </c>
      <c r="N18" s="84">
        <v>0</v>
      </c>
      <c r="O18" s="67">
        <f t="shared" si="3"/>
        <v>0</v>
      </c>
      <c r="P18" s="68" t="s">
        <v>665</v>
      </c>
      <c r="Q18" s="83">
        <v>0</v>
      </c>
      <c r="R18" s="83">
        <v>0</v>
      </c>
      <c r="S18" s="83">
        <v>1</v>
      </c>
      <c r="T18" s="84">
        <v>1</v>
      </c>
      <c r="U18" s="63">
        <f t="shared" si="4"/>
        <v>3</v>
      </c>
      <c r="V18" s="84">
        <v>1</v>
      </c>
      <c r="W18" s="63">
        <f t="shared" si="4"/>
        <v>3</v>
      </c>
      <c r="X18" s="84">
        <v>1</v>
      </c>
      <c r="Y18" s="67">
        <f t="shared" ref="Y18" si="15">+X18*$K18</f>
        <v>3</v>
      </c>
      <c r="Z18" s="68" t="s">
        <v>291</v>
      </c>
      <c r="AA18" s="68" t="s">
        <v>292</v>
      </c>
      <c r="AB18" s="68" t="s">
        <v>276</v>
      </c>
      <c r="AC18" s="68">
        <v>33328</v>
      </c>
      <c r="AD18" s="68" t="s">
        <v>256</v>
      </c>
    </row>
    <row r="19" spans="1:30" s="121" customFormat="1" hidden="1">
      <c r="A19" s="113">
        <f t="shared" si="6"/>
        <v>12</v>
      </c>
      <c r="B19" s="114" t="s">
        <v>40</v>
      </c>
      <c r="C19" s="114" t="s">
        <v>677</v>
      </c>
      <c r="D19" s="114" t="s">
        <v>54</v>
      </c>
      <c r="E19" s="115" t="str">
        <f t="shared" si="2"/>
        <v>Jaime Wright</v>
      </c>
      <c r="F19" s="114" t="s">
        <v>28</v>
      </c>
      <c r="G19" s="114" t="s">
        <v>29</v>
      </c>
      <c r="H19" s="114" t="s">
        <v>30</v>
      </c>
      <c r="I19" s="114"/>
      <c r="J19" s="114"/>
      <c r="K19" s="114">
        <f t="shared" si="0"/>
        <v>2</v>
      </c>
      <c r="L19" s="116">
        <v>1</v>
      </c>
      <c r="M19" s="117">
        <f t="shared" si="1"/>
        <v>2</v>
      </c>
      <c r="N19" s="118">
        <v>0</v>
      </c>
      <c r="O19" s="117">
        <f t="shared" si="3"/>
        <v>0</v>
      </c>
      <c r="P19" s="114" t="s">
        <v>663</v>
      </c>
      <c r="Q19" s="119">
        <v>0</v>
      </c>
      <c r="R19" s="119">
        <v>1</v>
      </c>
      <c r="S19" s="119">
        <v>1</v>
      </c>
      <c r="T19" s="118">
        <v>0</v>
      </c>
      <c r="U19" s="120">
        <f t="shared" si="4"/>
        <v>0</v>
      </c>
      <c r="V19" s="118">
        <v>0</v>
      </c>
      <c r="W19" s="120">
        <f t="shared" si="4"/>
        <v>0</v>
      </c>
      <c r="X19" s="118">
        <v>0</v>
      </c>
      <c r="Y19" s="117">
        <f t="shared" ref="Y19" si="16">+X19*$K19</f>
        <v>0</v>
      </c>
      <c r="Z19" s="114"/>
      <c r="AA19" s="114"/>
      <c r="AB19" s="114"/>
      <c r="AC19" s="114"/>
      <c r="AD19" s="114"/>
    </row>
    <row r="20" spans="1:30" hidden="1">
      <c r="A20" s="44">
        <f t="shared" si="6"/>
        <v>13</v>
      </c>
      <c r="B20" s="68" t="s">
        <v>40</v>
      </c>
      <c r="C20" s="68" t="s">
        <v>677</v>
      </c>
      <c r="D20" s="68" t="s">
        <v>54</v>
      </c>
      <c r="E20" s="64" t="str">
        <f t="shared" si="2"/>
        <v>Lauren Mezrahi</v>
      </c>
      <c r="F20" s="68" t="s">
        <v>31</v>
      </c>
      <c r="G20" s="68" t="s">
        <v>32</v>
      </c>
      <c r="H20" s="68" t="s">
        <v>33</v>
      </c>
      <c r="I20" s="68"/>
      <c r="J20" s="68"/>
      <c r="K20" s="68">
        <f t="shared" si="0"/>
        <v>2</v>
      </c>
      <c r="L20" s="69">
        <v>1</v>
      </c>
      <c r="M20" s="67">
        <f t="shared" si="1"/>
        <v>2</v>
      </c>
      <c r="N20" s="84">
        <v>0</v>
      </c>
      <c r="O20" s="67">
        <f t="shared" si="3"/>
        <v>0</v>
      </c>
      <c r="P20" s="68" t="s">
        <v>663</v>
      </c>
      <c r="Q20" s="83">
        <v>0</v>
      </c>
      <c r="R20" s="83">
        <v>1</v>
      </c>
      <c r="S20" s="83">
        <v>1</v>
      </c>
      <c r="T20" s="84">
        <v>0</v>
      </c>
      <c r="U20" s="63">
        <f t="shared" si="4"/>
        <v>0</v>
      </c>
      <c r="V20" s="84">
        <v>0</v>
      </c>
      <c r="W20" s="63">
        <f t="shared" si="4"/>
        <v>0</v>
      </c>
      <c r="X20" s="84">
        <v>0</v>
      </c>
      <c r="Y20" s="67">
        <f t="shared" ref="Y20" si="17">+X20*$K20</f>
        <v>0</v>
      </c>
      <c r="Z20" s="68" t="s">
        <v>409</v>
      </c>
      <c r="AA20" s="68" t="s">
        <v>410</v>
      </c>
      <c r="AB20" s="68" t="s">
        <v>414</v>
      </c>
      <c r="AC20" s="68" t="s">
        <v>411</v>
      </c>
      <c r="AD20" s="68" t="s">
        <v>256</v>
      </c>
    </row>
    <row r="21" spans="1:30" hidden="1">
      <c r="A21" s="44">
        <f t="shared" si="6"/>
        <v>14</v>
      </c>
      <c r="B21" s="68" t="s">
        <v>40</v>
      </c>
      <c r="C21" s="68" t="s">
        <v>4</v>
      </c>
      <c r="D21" s="68" t="s">
        <v>54</v>
      </c>
      <c r="E21" s="64" t="str">
        <f t="shared" si="2"/>
        <v>Steve Toll</v>
      </c>
      <c r="F21" s="68" t="s">
        <v>35</v>
      </c>
      <c r="G21" s="68" t="s">
        <v>36</v>
      </c>
      <c r="H21" s="68"/>
      <c r="I21" s="68"/>
      <c r="J21" s="68"/>
      <c r="K21" s="68">
        <f t="shared" si="0"/>
        <v>1</v>
      </c>
      <c r="L21" s="69">
        <v>0.75</v>
      </c>
      <c r="M21" s="67">
        <f t="shared" si="1"/>
        <v>0.75</v>
      </c>
      <c r="N21" s="84">
        <v>0</v>
      </c>
      <c r="O21" s="67">
        <f t="shared" si="3"/>
        <v>0</v>
      </c>
      <c r="P21" s="68" t="s">
        <v>663</v>
      </c>
      <c r="Q21" s="83">
        <v>0</v>
      </c>
      <c r="R21" s="83">
        <v>0</v>
      </c>
      <c r="S21" s="83">
        <v>0</v>
      </c>
      <c r="T21" s="84">
        <v>0</v>
      </c>
      <c r="U21" s="63">
        <f t="shared" si="4"/>
        <v>0</v>
      </c>
      <c r="V21" s="84">
        <v>0</v>
      </c>
      <c r="W21" s="63">
        <f t="shared" si="4"/>
        <v>0</v>
      </c>
      <c r="X21" s="84">
        <v>0</v>
      </c>
      <c r="Y21" s="67">
        <f t="shared" ref="Y21" si="18">+X21*$K21</f>
        <v>0</v>
      </c>
      <c r="Z21" s="68" t="s">
        <v>412</v>
      </c>
      <c r="AA21" s="68" t="s">
        <v>410</v>
      </c>
      <c r="AB21" s="68" t="s">
        <v>414</v>
      </c>
      <c r="AC21" s="68" t="s">
        <v>413</v>
      </c>
      <c r="AD21" s="68" t="s">
        <v>256</v>
      </c>
    </row>
    <row r="22" spans="1:30" hidden="1">
      <c r="A22" s="44">
        <f t="shared" si="6"/>
        <v>15</v>
      </c>
      <c r="B22" s="68" t="s">
        <v>40</v>
      </c>
      <c r="C22" s="68" t="s">
        <v>4</v>
      </c>
      <c r="D22" s="68" t="s">
        <v>54</v>
      </c>
      <c r="E22" s="64" t="str">
        <f t="shared" si="2"/>
        <v>Jacklyn Toll</v>
      </c>
      <c r="F22" s="68" t="s">
        <v>642</v>
      </c>
      <c r="G22" s="68" t="s">
        <v>36</v>
      </c>
      <c r="H22" s="68" t="s">
        <v>26</v>
      </c>
      <c r="I22" s="68"/>
      <c r="J22" s="68"/>
      <c r="K22" s="68">
        <f t="shared" si="0"/>
        <v>2</v>
      </c>
      <c r="L22" s="69">
        <v>0.5</v>
      </c>
      <c r="M22" s="67">
        <f t="shared" si="1"/>
        <v>1</v>
      </c>
      <c r="N22" s="84">
        <v>0</v>
      </c>
      <c r="O22" s="67">
        <f t="shared" si="3"/>
        <v>0</v>
      </c>
      <c r="P22" s="68" t="s">
        <v>665</v>
      </c>
      <c r="Q22" s="83">
        <v>0</v>
      </c>
      <c r="R22" s="83">
        <v>0</v>
      </c>
      <c r="S22" s="83">
        <v>0</v>
      </c>
      <c r="T22" s="84">
        <v>0</v>
      </c>
      <c r="U22" s="63">
        <f t="shared" si="4"/>
        <v>0</v>
      </c>
      <c r="V22" s="84">
        <v>0</v>
      </c>
      <c r="W22" s="63">
        <f t="shared" si="4"/>
        <v>0</v>
      </c>
      <c r="X22" s="84">
        <v>0</v>
      </c>
      <c r="Y22" s="67">
        <f t="shared" ref="Y22" si="19">+X22*$K22</f>
        <v>0</v>
      </c>
      <c r="Z22" s="68" t="s">
        <v>736</v>
      </c>
      <c r="AA22" s="68" t="s">
        <v>255</v>
      </c>
      <c r="AB22" s="68" t="s">
        <v>255</v>
      </c>
      <c r="AC22" s="68" t="s">
        <v>738</v>
      </c>
      <c r="AD22" s="68" t="s">
        <v>256</v>
      </c>
    </row>
    <row r="23" spans="1:30" hidden="1">
      <c r="A23" s="44">
        <f t="shared" si="6"/>
        <v>16</v>
      </c>
      <c r="B23" s="68" t="s">
        <v>40</v>
      </c>
      <c r="C23" s="68" t="s">
        <v>4</v>
      </c>
      <c r="D23" s="68" t="s">
        <v>54</v>
      </c>
      <c r="E23" s="64" t="str">
        <f t="shared" si="2"/>
        <v>Blake Toll</v>
      </c>
      <c r="F23" s="68" t="s">
        <v>643</v>
      </c>
      <c r="G23" s="68" t="s">
        <v>36</v>
      </c>
      <c r="H23" s="68"/>
      <c r="I23" s="68"/>
      <c r="J23" s="68"/>
      <c r="K23" s="68">
        <f t="shared" si="0"/>
        <v>1</v>
      </c>
      <c r="L23" s="69">
        <v>0.5</v>
      </c>
      <c r="M23" s="67">
        <f t="shared" si="1"/>
        <v>0.5</v>
      </c>
      <c r="N23" s="84">
        <v>0</v>
      </c>
      <c r="O23" s="67">
        <f t="shared" si="3"/>
        <v>0</v>
      </c>
      <c r="P23" s="68" t="s">
        <v>664</v>
      </c>
      <c r="Q23" s="83">
        <v>0</v>
      </c>
      <c r="R23" s="83">
        <v>0</v>
      </c>
      <c r="S23" s="83">
        <v>0</v>
      </c>
      <c r="T23" s="84">
        <v>0</v>
      </c>
      <c r="U23" s="63">
        <f t="shared" si="4"/>
        <v>0</v>
      </c>
      <c r="V23" s="84">
        <v>0</v>
      </c>
      <c r="W23" s="63">
        <f t="shared" si="4"/>
        <v>0</v>
      </c>
      <c r="X23" s="84">
        <v>0</v>
      </c>
      <c r="Y23" s="67">
        <f t="shared" ref="Y23" si="20">+X23*$K23</f>
        <v>0</v>
      </c>
      <c r="Z23" s="68" t="s">
        <v>737</v>
      </c>
      <c r="AA23" s="68" t="s">
        <v>255</v>
      </c>
      <c r="AB23" s="68" t="s">
        <v>255</v>
      </c>
      <c r="AC23" s="68" t="s">
        <v>739</v>
      </c>
      <c r="AD23" s="68" t="s">
        <v>256</v>
      </c>
    </row>
    <row r="24" spans="1:30" hidden="1">
      <c r="A24" s="44">
        <f t="shared" si="6"/>
        <v>17</v>
      </c>
      <c r="B24" s="68" t="s">
        <v>40</v>
      </c>
      <c r="C24" s="68" t="s">
        <v>4</v>
      </c>
      <c r="D24" s="68" t="s">
        <v>53</v>
      </c>
      <c r="E24" s="64" t="str">
        <f t="shared" si="2"/>
        <v>Goldie Gottlieb</v>
      </c>
      <c r="F24" s="68" t="s">
        <v>37</v>
      </c>
      <c r="G24" s="68" t="s">
        <v>38</v>
      </c>
      <c r="H24" s="68"/>
      <c r="I24" s="68"/>
      <c r="J24" s="68"/>
      <c r="K24" s="68">
        <f t="shared" si="0"/>
        <v>1</v>
      </c>
      <c r="L24" s="69">
        <v>1</v>
      </c>
      <c r="M24" s="67">
        <f t="shared" si="1"/>
        <v>1</v>
      </c>
      <c r="N24" s="84">
        <v>1</v>
      </c>
      <c r="O24" s="67">
        <f t="shared" si="3"/>
        <v>1</v>
      </c>
      <c r="P24" s="68" t="s">
        <v>663</v>
      </c>
      <c r="Q24" s="83">
        <v>0</v>
      </c>
      <c r="R24" s="83">
        <v>1</v>
      </c>
      <c r="S24" s="83">
        <v>1</v>
      </c>
      <c r="T24" s="84">
        <v>0</v>
      </c>
      <c r="U24" s="63">
        <f t="shared" si="4"/>
        <v>0</v>
      </c>
      <c r="V24" s="84">
        <v>0</v>
      </c>
      <c r="W24" s="63">
        <f t="shared" si="4"/>
        <v>0</v>
      </c>
      <c r="X24" s="84">
        <v>0</v>
      </c>
      <c r="Y24" s="67">
        <f t="shared" ref="Y24" si="21">+X24*$K24</f>
        <v>0</v>
      </c>
      <c r="Z24" s="68" t="s">
        <v>403</v>
      </c>
      <c r="AA24" s="68" t="s">
        <v>371</v>
      </c>
      <c r="AB24" s="68" t="s">
        <v>276</v>
      </c>
      <c r="AC24" s="68" t="s">
        <v>372</v>
      </c>
      <c r="AD24" s="68" t="s">
        <v>256</v>
      </c>
    </row>
    <row r="25" spans="1:30" hidden="1">
      <c r="A25" s="44">
        <f t="shared" si="6"/>
        <v>18</v>
      </c>
      <c r="B25" s="68" t="s">
        <v>40</v>
      </c>
      <c r="C25" s="68" t="s">
        <v>4</v>
      </c>
      <c r="D25" s="68" t="s">
        <v>53</v>
      </c>
      <c r="E25" s="64" t="str">
        <f t="shared" si="2"/>
        <v>Michael Orovitz</v>
      </c>
      <c r="F25" s="68" t="s">
        <v>39</v>
      </c>
      <c r="G25" s="68" t="s">
        <v>361</v>
      </c>
      <c r="H25" s="68" t="s">
        <v>362</v>
      </c>
      <c r="I25" s="68"/>
      <c r="J25" s="68"/>
      <c r="K25" s="68">
        <f t="shared" si="0"/>
        <v>2</v>
      </c>
      <c r="L25" s="69">
        <v>1</v>
      </c>
      <c r="M25" s="67">
        <f t="shared" si="1"/>
        <v>2</v>
      </c>
      <c r="N25" s="84">
        <v>0</v>
      </c>
      <c r="O25" s="67">
        <f t="shared" si="3"/>
        <v>0</v>
      </c>
      <c r="P25" s="68" t="s">
        <v>663</v>
      </c>
      <c r="Q25" s="83">
        <v>0</v>
      </c>
      <c r="R25" s="83">
        <v>1</v>
      </c>
      <c r="S25" s="83">
        <v>1</v>
      </c>
      <c r="T25" s="84">
        <v>0</v>
      </c>
      <c r="U25" s="63">
        <f t="shared" si="4"/>
        <v>0</v>
      </c>
      <c r="V25" s="84">
        <v>0</v>
      </c>
      <c r="W25" s="63">
        <f t="shared" si="4"/>
        <v>0</v>
      </c>
      <c r="X25" s="84">
        <v>0</v>
      </c>
      <c r="Y25" s="67">
        <f t="shared" ref="Y25" si="22">+X25*$K25</f>
        <v>0</v>
      </c>
      <c r="Z25" s="68" t="s">
        <v>417</v>
      </c>
      <c r="AA25" s="68" t="s">
        <v>415</v>
      </c>
      <c r="AB25" s="68" t="s">
        <v>276</v>
      </c>
      <c r="AC25" s="68" t="s">
        <v>416</v>
      </c>
      <c r="AD25" s="68" t="s">
        <v>256</v>
      </c>
    </row>
    <row r="26" spans="1:30" hidden="1">
      <c r="A26" s="44">
        <f t="shared" si="6"/>
        <v>19</v>
      </c>
      <c r="B26" s="68" t="s">
        <v>40</v>
      </c>
      <c r="C26" s="68" t="s">
        <v>4</v>
      </c>
      <c r="D26" s="68" t="s">
        <v>53</v>
      </c>
      <c r="E26" s="64" t="str">
        <f t="shared" si="2"/>
        <v>Robin Orovitz</v>
      </c>
      <c r="F26" s="68" t="s">
        <v>364</v>
      </c>
      <c r="G26" s="68" t="s">
        <v>361</v>
      </c>
      <c r="H26" s="68"/>
      <c r="I26" s="68" t="s">
        <v>363</v>
      </c>
      <c r="J26" s="68"/>
      <c r="K26" s="68">
        <f t="shared" si="0"/>
        <v>2</v>
      </c>
      <c r="L26" s="69">
        <v>1</v>
      </c>
      <c r="M26" s="67">
        <f t="shared" si="1"/>
        <v>2</v>
      </c>
      <c r="N26" s="84">
        <v>0</v>
      </c>
      <c r="O26" s="67">
        <f t="shared" si="3"/>
        <v>0</v>
      </c>
      <c r="P26" s="68" t="s">
        <v>663</v>
      </c>
      <c r="Q26" s="83">
        <v>0</v>
      </c>
      <c r="R26" s="83">
        <v>0</v>
      </c>
      <c r="S26" s="83">
        <v>1</v>
      </c>
      <c r="T26" s="84">
        <v>0</v>
      </c>
      <c r="U26" s="63">
        <f t="shared" si="4"/>
        <v>0</v>
      </c>
      <c r="V26" s="84">
        <v>0</v>
      </c>
      <c r="W26" s="63">
        <f t="shared" si="4"/>
        <v>0</v>
      </c>
      <c r="X26" s="84">
        <v>0</v>
      </c>
      <c r="Y26" s="67">
        <f t="shared" ref="Y26" si="23">+X26*$K26</f>
        <v>0</v>
      </c>
      <c r="Z26" s="68" t="s">
        <v>357</v>
      </c>
      <c r="AA26" s="68" t="s">
        <v>290</v>
      </c>
      <c r="AB26" s="68" t="s">
        <v>276</v>
      </c>
      <c r="AC26" s="68" t="s">
        <v>358</v>
      </c>
      <c r="AD26" s="68" t="s">
        <v>256</v>
      </c>
    </row>
    <row r="27" spans="1:30" hidden="1">
      <c r="A27" s="44">
        <f t="shared" si="6"/>
        <v>20</v>
      </c>
      <c r="B27" s="68" t="s">
        <v>40</v>
      </c>
      <c r="C27" s="68" t="s">
        <v>677</v>
      </c>
      <c r="D27" s="68" t="s">
        <v>54</v>
      </c>
      <c r="E27" s="64" t="str">
        <f t="shared" si="2"/>
        <v>Drew Levy</v>
      </c>
      <c r="F27" s="68" t="s">
        <v>41</v>
      </c>
      <c r="G27" s="68" t="s">
        <v>5</v>
      </c>
      <c r="H27" s="68" t="s">
        <v>42</v>
      </c>
      <c r="I27" s="68"/>
      <c r="J27" s="68"/>
      <c r="K27" s="68">
        <f t="shared" si="0"/>
        <v>2</v>
      </c>
      <c r="L27" s="69">
        <v>1</v>
      </c>
      <c r="M27" s="67">
        <f t="shared" si="1"/>
        <v>2</v>
      </c>
      <c r="N27" s="84">
        <v>0</v>
      </c>
      <c r="O27" s="67">
        <f t="shared" si="3"/>
        <v>0</v>
      </c>
      <c r="P27" s="68" t="s">
        <v>663</v>
      </c>
      <c r="Q27" s="83">
        <v>0</v>
      </c>
      <c r="R27" s="83">
        <v>1</v>
      </c>
      <c r="S27" s="83">
        <v>1</v>
      </c>
      <c r="T27" s="84">
        <v>0</v>
      </c>
      <c r="U27" s="63">
        <f t="shared" si="4"/>
        <v>0</v>
      </c>
      <c r="V27" s="84">
        <v>0</v>
      </c>
      <c r="W27" s="63">
        <f t="shared" si="4"/>
        <v>0</v>
      </c>
      <c r="X27" s="84">
        <v>0</v>
      </c>
      <c r="Y27" s="67">
        <f t="shared" ref="Y27" si="24">+X27*$K27</f>
        <v>0</v>
      </c>
      <c r="Z27" s="68" t="s">
        <v>420</v>
      </c>
      <c r="AA27" s="68" t="s">
        <v>418</v>
      </c>
      <c r="AB27" s="68" t="s">
        <v>255</v>
      </c>
      <c r="AC27" s="68" t="s">
        <v>419</v>
      </c>
      <c r="AD27" s="68" t="s">
        <v>256</v>
      </c>
    </row>
    <row r="28" spans="1:30" hidden="1">
      <c r="A28" s="44">
        <f t="shared" si="6"/>
        <v>21</v>
      </c>
      <c r="B28" s="68" t="s">
        <v>40</v>
      </c>
      <c r="C28" s="68" t="s">
        <v>677</v>
      </c>
      <c r="D28" s="68" t="s">
        <v>54</v>
      </c>
      <c r="E28" s="64" t="str">
        <f t="shared" si="2"/>
        <v>Chad Levy</v>
      </c>
      <c r="F28" s="68" t="s">
        <v>706</v>
      </c>
      <c r="G28" s="68" t="s">
        <v>5</v>
      </c>
      <c r="H28" s="68"/>
      <c r="I28" s="68"/>
      <c r="J28" s="68"/>
      <c r="K28" s="68">
        <f t="shared" si="0"/>
        <v>1</v>
      </c>
      <c r="L28" s="69">
        <v>1</v>
      </c>
      <c r="M28" s="67">
        <f t="shared" si="1"/>
        <v>1</v>
      </c>
      <c r="N28" s="84">
        <v>0</v>
      </c>
      <c r="O28" s="67">
        <f t="shared" si="3"/>
        <v>0</v>
      </c>
      <c r="P28" s="68" t="s">
        <v>663</v>
      </c>
      <c r="Q28" s="83">
        <v>0</v>
      </c>
      <c r="R28" s="83">
        <v>1</v>
      </c>
      <c r="S28" s="83">
        <v>1</v>
      </c>
      <c r="T28" s="84">
        <v>0</v>
      </c>
      <c r="U28" s="63">
        <f t="shared" si="4"/>
        <v>0</v>
      </c>
      <c r="V28" s="84">
        <v>0</v>
      </c>
      <c r="W28" s="63">
        <f t="shared" si="4"/>
        <v>0</v>
      </c>
      <c r="X28" s="84">
        <v>0</v>
      </c>
      <c r="Y28" s="67">
        <f t="shared" ref="Y28" si="25">+X28*$K28</f>
        <v>0</v>
      </c>
      <c r="Z28" s="68" t="s">
        <v>383</v>
      </c>
      <c r="AA28" s="68" t="s">
        <v>255</v>
      </c>
      <c r="AB28" s="68" t="s">
        <v>255</v>
      </c>
      <c r="AC28" s="68" t="s">
        <v>382</v>
      </c>
      <c r="AD28" s="68" t="s">
        <v>256</v>
      </c>
    </row>
    <row r="29" spans="1:30" hidden="1">
      <c r="A29" s="44">
        <f t="shared" si="6"/>
        <v>22</v>
      </c>
      <c r="B29" s="68" t="s">
        <v>40</v>
      </c>
      <c r="C29" s="68" t="s">
        <v>4</v>
      </c>
      <c r="D29" s="68" t="s">
        <v>54</v>
      </c>
      <c r="E29" s="64" t="str">
        <f t="shared" si="2"/>
        <v>Ken Levy</v>
      </c>
      <c r="F29" s="68" t="s">
        <v>43</v>
      </c>
      <c r="G29" s="68" t="s">
        <v>5</v>
      </c>
      <c r="H29" s="68" t="s">
        <v>44</v>
      </c>
      <c r="I29" s="68"/>
      <c r="J29" s="68"/>
      <c r="K29" s="68">
        <f t="shared" si="0"/>
        <v>2</v>
      </c>
      <c r="L29" s="69">
        <v>1</v>
      </c>
      <c r="M29" s="67">
        <f t="shared" si="1"/>
        <v>2</v>
      </c>
      <c r="N29" s="84">
        <v>0</v>
      </c>
      <c r="O29" s="67">
        <f t="shared" si="3"/>
        <v>0</v>
      </c>
      <c r="P29" s="68" t="s">
        <v>663</v>
      </c>
      <c r="Q29" s="83">
        <v>0</v>
      </c>
      <c r="R29" s="83">
        <v>1</v>
      </c>
      <c r="S29" s="83">
        <v>1</v>
      </c>
      <c r="T29" s="84">
        <v>0</v>
      </c>
      <c r="U29" s="63">
        <f t="shared" si="4"/>
        <v>0</v>
      </c>
      <c r="V29" s="84">
        <v>0</v>
      </c>
      <c r="W29" s="63">
        <f t="shared" si="4"/>
        <v>0</v>
      </c>
      <c r="X29" s="84">
        <v>0</v>
      </c>
      <c r="Y29" s="67">
        <f t="shared" ref="Y29" si="26">+X29*$K29</f>
        <v>0</v>
      </c>
      <c r="Z29" s="68" t="s">
        <v>386</v>
      </c>
      <c r="AA29" s="68" t="s">
        <v>384</v>
      </c>
      <c r="AB29" s="68" t="s">
        <v>408</v>
      </c>
      <c r="AC29" s="68" t="s">
        <v>385</v>
      </c>
      <c r="AD29" s="68" t="s">
        <v>256</v>
      </c>
    </row>
    <row r="30" spans="1:30" hidden="1">
      <c r="A30" s="44">
        <f t="shared" si="6"/>
        <v>23</v>
      </c>
      <c r="B30" s="68" t="s">
        <v>40</v>
      </c>
      <c r="C30" s="68" t="s">
        <v>4</v>
      </c>
      <c r="D30" s="68" t="s">
        <v>54</v>
      </c>
      <c r="E30" s="64" t="str">
        <f t="shared" si="2"/>
        <v>Marvin Levy</v>
      </c>
      <c r="F30" s="68" t="s">
        <v>45</v>
      </c>
      <c r="G30" s="68" t="s">
        <v>5</v>
      </c>
      <c r="H30" s="68" t="s">
        <v>46</v>
      </c>
      <c r="I30" s="68"/>
      <c r="J30" s="68"/>
      <c r="K30" s="68">
        <f t="shared" si="0"/>
        <v>2</v>
      </c>
      <c r="L30" s="69">
        <v>1</v>
      </c>
      <c r="M30" s="67">
        <f t="shared" si="1"/>
        <v>2</v>
      </c>
      <c r="N30" s="84">
        <v>0</v>
      </c>
      <c r="O30" s="67">
        <f t="shared" si="3"/>
        <v>0</v>
      </c>
      <c r="P30" s="68" t="s">
        <v>663</v>
      </c>
      <c r="Q30" s="83">
        <v>0</v>
      </c>
      <c r="R30" s="83">
        <v>1</v>
      </c>
      <c r="S30" s="83">
        <v>1</v>
      </c>
      <c r="T30" s="84">
        <v>0</v>
      </c>
      <c r="U30" s="63">
        <f t="shared" si="4"/>
        <v>0</v>
      </c>
      <c r="V30" s="84">
        <v>0</v>
      </c>
      <c r="W30" s="63">
        <f t="shared" si="4"/>
        <v>0</v>
      </c>
      <c r="X30" s="84">
        <v>0</v>
      </c>
      <c r="Y30" s="67">
        <f t="shared" ref="Y30" si="27">+X30*$K30</f>
        <v>0</v>
      </c>
      <c r="Z30" s="70" t="s">
        <v>375</v>
      </c>
      <c r="AA30" s="68" t="s">
        <v>373</v>
      </c>
      <c r="AB30" s="68" t="s">
        <v>271</v>
      </c>
      <c r="AC30" s="68" t="s">
        <v>374</v>
      </c>
      <c r="AD30" s="68" t="s">
        <v>256</v>
      </c>
    </row>
    <row r="31" spans="1:30" hidden="1">
      <c r="A31" s="44">
        <f t="shared" si="6"/>
        <v>24</v>
      </c>
      <c r="B31" s="68" t="s">
        <v>40</v>
      </c>
      <c r="C31" s="68" t="s">
        <v>4</v>
      </c>
      <c r="D31" s="68" t="s">
        <v>54</v>
      </c>
      <c r="E31" s="64" t="str">
        <f t="shared" si="2"/>
        <v>Ernie Levy</v>
      </c>
      <c r="F31" s="68" t="s">
        <v>47</v>
      </c>
      <c r="G31" s="68" t="s">
        <v>5</v>
      </c>
      <c r="H31" s="68" t="s">
        <v>330</v>
      </c>
      <c r="I31" s="68"/>
      <c r="J31" s="68"/>
      <c r="K31" s="68">
        <f t="shared" si="0"/>
        <v>2</v>
      </c>
      <c r="L31" s="69">
        <v>0.5</v>
      </c>
      <c r="M31" s="67">
        <f t="shared" si="1"/>
        <v>1</v>
      </c>
      <c r="N31" s="84">
        <v>0</v>
      </c>
      <c r="O31" s="67">
        <f t="shared" si="3"/>
        <v>0</v>
      </c>
      <c r="P31" s="68" t="s">
        <v>664</v>
      </c>
      <c r="Q31" s="83">
        <v>0</v>
      </c>
      <c r="R31" s="83">
        <v>0</v>
      </c>
      <c r="S31" s="83">
        <v>0</v>
      </c>
      <c r="T31" s="84">
        <v>0</v>
      </c>
      <c r="U31" s="63">
        <f t="shared" si="4"/>
        <v>0</v>
      </c>
      <c r="V31" s="84">
        <v>0</v>
      </c>
      <c r="W31" s="63">
        <f t="shared" si="4"/>
        <v>0</v>
      </c>
      <c r="X31" s="84">
        <v>0</v>
      </c>
      <c r="Y31" s="67">
        <f t="shared" ref="Y31" si="28">+X31*$K31</f>
        <v>0</v>
      </c>
      <c r="Z31" s="68" t="s">
        <v>390</v>
      </c>
      <c r="AA31" s="68" t="s">
        <v>387</v>
      </c>
      <c r="AB31" s="68" t="s">
        <v>271</v>
      </c>
      <c r="AC31" s="68" t="s">
        <v>388</v>
      </c>
      <c r="AD31" s="68" t="s">
        <v>256</v>
      </c>
    </row>
    <row r="32" spans="1:30" hidden="1">
      <c r="A32" s="44">
        <f t="shared" si="6"/>
        <v>25</v>
      </c>
      <c r="B32" s="68" t="s">
        <v>40</v>
      </c>
      <c r="C32" s="68" t="s">
        <v>4</v>
      </c>
      <c r="D32" s="68" t="s">
        <v>54</v>
      </c>
      <c r="E32" s="64" t="str">
        <f t="shared" si="2"/>
        <v>Annette Goldstein</v>
      </c>
      <c r="F32" s="68" t="s">
        <v>668</v>
      </c>
      <c r="G32" s="68" t="s">
        <v>48</v>
      </c>
      <c r="H32" s="68" t="s">
        <v>49</v>
      </c>
      <c r="I32" s="68"/>
      <c r="J32" s="68"/>
      <c r="K32" s="68">
        <f t="shared" si="0"/>
        <v>2</v>
      </c>
      <c r="L32" s="69">
        <v>0.5</v>
      </c>
      <c r="M32" s="67">
        <f t="shared" si="1"/>
        <v>1</v>
      </c>
      <c r="N32" s="84">
        <v>0</v>
      </c>
      <c r="O32" s="67">
        <f t="shared" si="3"/>
        <v>0</v>
      </c>
      <c r="P32" s="68" t="s">
        <v>665</v>
      </c>
      <c r="Q32" s="83">
        <v>0</v>
      </c>
      <c r="R32" s="83">
        <v>1</v>
      </c>
      <c r="S32" s="83">
        <v>1</v>
      </c>
      <c r="T32" s="84">
        <v>0</v>
      </c>
      <c r="U32" s="63">
        <f t="shared" si="4"/>
        <v>0</v>
      </c>
      <c r="V32" s="84">
        <v>0</v>
      </c>
      <c r="W32" s="63">
        <f t="shared" si="4"/>
        <v>0</v>
      </c>
      <c r="X32" s="84">
        <v>0</v>
      </c>
      <c r="Y32" s="67">
        <f t="shared" ref="Y32" si="29">+X32*$K32</f>
        <v>0</v>
      </c>
      <c r="Z32" s="68" t="s">
        <v>391</v>
      </c>
      <c r="AA32" s="68" t="s">
        <v>334</v>
      </c>
      <c r="AB32" s="68" t="s">
        <v>271</v>
      </c>
      <c r="AC32" s="68" t="s">
        <v>389</v>
      </c>
      <c r="AD32" s="68" t="s">
        <v>256</v>
      </c>
    </row>
    <row r="33" spans="1:30" hidden="1">
      <c r="A33" s="44">
        <f t="shared" si="6"/>
        <v>26</v>
      </c>
      <c r="B33" s="68" t="s">
        <v>40</v>
      </c>
      <c r="C33" s="68" t="s">
        <v>4</v>
      </c>
      <c r="D33" s="68" t="s">
        <v>54</v>
      </c>
      <c r="E33" s="64" t="str">
        <f t="shared" si="2"/>
        <v>Allen Levy</v>
      </c>
      <c r="F33" s="68" t="s">
        <v>394</v>
      </c>
      <c r="G33" s="68" t="s">
        <v>5</v>
      </c>
      <c r="H33" s="68" t="s">
        <v>50</v>
      </c>
      <c r="I33" s="68" t="s">
        <v>724</v>
      </c>
      <c r="J33" s="68" t="s">
        <v>723</v>
      </c>
      <c r="K33" s="68">
        <f t="shared" si="0"/>
        <v>4</v>
      </c>
      <c r="L33" s="69">
        <v>0.25</v>
      </c>
      <c r="M33" s="67">
        <f t="shared" si="1"/>
        <v>1</v>
      </c>
      <c r="N33" s="84">
        <v>0</v>
      </c>
      <c r="O33" s="67">
        <f t="shared" si="3"/>
        <v>0</v>
      </c>
      <c r="P33" s="68" t="s">
        <v>664</v>
      </c>
      <c r="Q33" s="83">
        <v>0</v>
      </c>
      <c r="R33" s="83">
        <v>0</v>
      </c>
      <c r="S33" s="83">
        <v>0</v>
      </c>
      <c r="T33" s="84">
        <v>0</v>
      </c>
      <c r="U33" s="63">
        <f t="shared" si="4"/>
        <v>0</v>
      </c>
      <c r="V33" s="84">
        <v>0</v>
      </c>
      <c r="W33" s="63">
        <f t="shared" si="4"/>
        <v>0</v>
      </c>
      <c r="X33" s="84">
        <v>0</v>
      </c>
      <c r="Y33" s="67">
        <f t="shared" ref="Y33" si="30">+X33*$K33</f>
        <v>0</v>
      </c>
      <c r="Z33" s="68" t="s">
        <v>395</v>
      </c>
      <c r="AA33" s="68" t="s">
        <v>392</v>
      </c>
      <c r="AB33" s="68" t="s">
        <v>271</v>
      </c>
      <c r="AC33" s="68" t="s">
        <v>393</v>
      </c>
      <c r="AD33" s="68" t="s">
        <v>256</v>
      </c>
    </row>
    <row r="34" spans="1:30" hidden="1">
      <c r="A34" s="44">
        <f t="shared" si="6"/>
        <v>27</v>
      </c>
      <c r="B34" s="68" t="s">
        <v>40</v>
      </c>
      <c r="C34" s="68" t="s">
        <v>4</v>
      </c>
      <c r="D34" s="68" t="s">
        <v>54</v>
      </c>
      <c r="E34" s="64" t="s">
        <v>725</v>
      </c>
      <c r="F34" s="68" t="s">
        <v>726</v>
      </c>
      <c r="G34" s="68" t="s">
        <v>5</v>
      </c>
      <c r="H34" s="68" t="s">
        <v>727</v>
      </c>
      <c r="I34" s="68" t="s">
        <v>445</v>
      </c>
      <c r="J34" s="68"/>
      <c r="K34" s="68">
        <f t="shared" si="0"/>
        <v>3</v>
      </c>
      <c r="L34" s="69">
        <v>0</v>
      </c>
      <c r="M34" s="67">
        <f t="shared" si="1"/>
        <v>0</v>
      </c>
      <c r="N34" s="84">
        <v>0</v>
      </c>
      <c r="O34" s="67">
        <f t="shared" si="3"/>
        <v>0</v>
      </c>
      <c r="P34" s="68" t="s">
        <v>664</v>
      </c>
      <c r="Q34" s="83">
        <v>0</v>
      </c>
      <c r="R34" s="83">
        <v>0</v>
      </c>
      <c r="S34" s="83">
        <v>0</v>
      </c>
      <c r="T34" s="84">
        <v>0</v>
      </c>
      <c r="U34" s="63">
        <f t="shared" si="4"/>
        <v>0</v>
      </c>
      <c r="V34" s="84">
        <v>0</v>
      </c>
      <c r="W34" s="63">
        <f t="shared" si="4"/>
        <v>0</v>
      </c>
      <c r="X34" s="84">
        <v>0</v>
      </c>
      <c r="Y34" s="67">
        <f t="shared" ref="Y34" si="31">+X34*$K34</f>
        <v>0</v>
      </c>
      <c r="Z34" s="68" t="s">
        <v>731</v>
      </c>
      <c r="AA34" s="68" t="s">
        <v>732</v>
      </c>
      <c r="AB34" s="68" t="s">
        <v>271</v>
      </c>
      <c r="AC34" s="68">
        <v>90803</v>
      </c>
      <c r="AD34" s="68" t="s">
        <v>256</v>
      </c>
    </row>
    <row r="35" spans="1:30" hidden="1">
      <c r="A35" s="44">
        <f t="shared" si="6"/>
        <v>28</v>
      </c>
      <c r="B35" s="68" t="s">
        <v>40</v>
      </c>
      <c r="C35" s="68" t="s">
        <v>4</v>
      </c>
      <c r="D35" s="68" t="s">
        <v>54</v>
      </c>
      <c r="E35" s="64" t="s">
        <v>728</v>
      </c>
      <c r="F35" s="68" t="s">
        <v>729</v>
      </c>
      <c r="G35" s="68" t="s">
        <v>5</v>
      </c>
      <c r="H35" s="68" t="s">
        <v>730</v>
      </c>
      <c r="I35" s="68" t="s">
        <v>5</v>
      </c>
      <c r="J35" s="68" t="s">
        <v>5</v>
      </c>
      <c r="K35" s="68">
        <f t="shared" ref="K35" si="32">+(3-(ISBLANK(H35)+ISBLANK(I35)+ISBLANK(J35))+1)</f>
        <v>4</v>
      </c>
      <c r="L35" s="69">
        <v>0</v>
      </c>
      <c r="M35" s="67">
        <f t="shared" ref="M35" si="33">+K35*L35</f>
        <v>0</v>
      </c>
      <c r="N35" s="84">
        <v>0</v>
      </c>
      <c r="O35" s="67">
        <f t="shared" ref="O35" si="34">+K35*N35*L35</f>
        <v>0</v>
      </c>
      <c r="P35" s="68" t="s">
        <v>664</v>
      </c>
      <c r="Q35" s="83">
        <v>0</v>
      </c>
      <c r="R35" s="83">
        <v>0</v>
      </c>
      <c r="S35" s="83">
        <v>0</v>
      </c>
      <c r="T35" s="84">
        <v>0</v>
      </c>
      <c r="U35" s="63">
        <f t="shared" ref="U35" si="35">+T35*$K35</f>
        <v>0</v>
      </c>
      <c r="V35" s="84">
        <v>0</v>
      </c>
      <c r="W35" s="63">
        <f t="shared" ref="W35" si="36">+V35*$K35</f>
        <v>0</v>
      </c>
      <c r="X35" s="84">
        <v>0</v>
      </c>
      <c r="Y35" s="67">
        <f t="shared" ref="Y35" si="37">+X35*$K35</f>
        <v>0</v>
      </c>
      <c r="Z35" s="68" t="s">
        <v>733</v>
      </c>
      <c r="AA35" s="68" t="s">
        <v>734</v>
      </c>
      <c r="AB35" s="68" t="s">
        <v>735</v>
      </c>
      <c r="AC35" s="68">
        <v>98116</v>
      </c>
      <c r="AD35" s="68" t="s">
        <v>256</v>
      </c>
    </row>
    <row r="36" spans="1:30" hidden="1">
      <c r="A36" s="44">
        <f t="shared" si="6"/>
        <v>29</v>
      </c>
      <c r="B36" s="68" t="s">
        <v>40</v>
      </c>
      <c r="C36" s="68" t="s">
        <v>4</v>
      </c>
      <c r="D36" s="68" t="s">
        <v>54</v>
      </c>
      <c r="E36" s="64" t="str">
        <f t="shared" ref="E36" si="38">+F36&amp;" "&amp;G36</f>
        <v>Ellen Levy Welch</v>
      </c>
      <c r="F36" s="68" t="s">
        <v>51</v>
      </c>
      <c r="G36" s="68" t="s">
        <v>398</v>
      </c>
      <c r="H36" s="68"/>
      <c r="I36" s="68"/>
      <c r="J36" s="68"/>
      <c r="K36" s="68">
        <f t="shared" ref="K36" si="39">+(3-(ISBLANK(H36)+ISBLANK(I36)+ISBLANK(J36))+1)</f>
        <v>1</v>
      </c>
      <c r="L36" s="69">
        <v>0</v>
      </c>
      <c r="M36" s="67">
        <f t="shared" ref="M36" si="40">+K36*L36</f>
        <v>0</v>
      </c>
      <c r="N36" s="84">
        <v>0</v>
      </c>
      <c r="O36" s="67">
        <f t="shared" ref="O36" si="41">+K36*N36*L36</f>
        <v>0</v>
      </c>
      <c r="P36" s="68" t="s">
        <v>664</v>
      </c>
      <c r="Q36" s="83">
        <v>0</v>
      </c>
      <c r="R36" s="83">
        <v>0</v>
      </c>
      <c r="S36" s="83">
        <v>0</v>
      </c>
      <c r="T36" s="84">
        <v>0</v>
      </c>
      <c r="U36" s="63">
        <f t="shared" ref="U36" si="42">+T36*$K36</f>
        <v>0</v>
      </c>
      <c r="V36" s="84">
        <v>0</v>
      </c>
      <c r="W36" s="63">
        <f t="shared" ref="W36" si="43">+V36*$K36</f>
        <v>0</v>
      </c>
      <c r="X36" s="84">
        <v>0</v>
      </c>
      <c r="Y36" s="67">
        <f t="shared" ref="Y36" si="44">+X36*$K36</f>
        <v>0</v>
      </c>
      <c r="Z36" s="68" t="s">
        <v>399</v>
      </c>
      <c r="AA36" s="68" t="s">
        <v>396</v>
      </c>
      <c r="AB36" s="68" t="s">
        <v>271</v>
      </c>
      <c r="AC36" s="68" t="s">
        <v>397</v>
      </c>
      <c r="AD36" s="68" t="s">
        <v>256</v>
      </c>
    </row>
    <row r="37" spans="1:30" hidden="1">
      <c r="A37" s="44">
        <f t="shared" si="6"/>
        <v>30</v>
      </c>
      <c r="B37" s="68" t="s">
        <v>40</v>
      </c>
      <c r="C37" s="68" t="s">
        <v>17</v>
      </c>
      <c r="D37" s="68" t="s">
        <v>53</v>
      </c>
      <c r="E37" s="64" t="str">
        <f t="shared" si="2"/>
        <v>Tara Romagni</v>
      </c>
      <c r="F37" s="68" t="s">
        <v>52</v>
      </c>
      <c r="G37" s="68" t="s">
        <v>16</v>
      </c>
      <c r="H37" s="68" t="s">
        <v>360</v>
      </c>
      <c r="I37" s="68"/>
      <c r="J37" s="68"/>
      <c r="K37" s="68">
        <f t="shared" si="0"/>
        <v>2</v>
      </c>
      <c r="L37" s="69">
        <v>1</v>
      </c>
      <c r="M37" s="67">
        <f t="shared" si="1"/>
        <v>2</v>
      </c>
      <c r="N37" s="84">
        <v>0</v>
      </c>
      <c r="O37" s="67">
        <f t="shared" si="3"/>
        <v>0</v>
      </c>
      <c r="P37" s="68" t="s">
        <v>664</v>
      </c>
      <c r="Q37" s="83">
        <v>0</v>
      </c>
      <c r="R37" s="83">
        <v>0</v>
      </c>
      <c r="S37" s="83">
        <v>0</v>
      </c>
      <c r="T37" s="84">
        <v>0</v>
      </c>
      <c r="U37" s="63">
        <f t="shared" si="4"/>
        <v>0</v>
      </c>
      <c r="V37" s="84">
        <v>0</v>
      </c>
      <c r="W37" s="63">
        <f t="shared" si="4"/>
        <v>0</v>
      </c>
      <c r="X37" s="84">
        <v>0</v>
      </c>
      <c r="Y37" s="67">
        <f t="shared" ref="Y37" si="45">+X37*$K37</f>
        <v>0</v>
      </c>
      <c r="Z37" s="68" t="s">
        <v>359</v>
      </c>
      <c r="AA37" s="68" t="s">
        <v>290</v>
      </c>
      <c r="AB37" s="68" t="s">
        <v>276</v>
      </c>
      <c r="AC37" s="68" t="s">
        <v>358</v>
      </c>
      <c r="AD37" s="68" t="s">
        <v>256</v>
      </c>
    </row>
    <row r="38" spans="1:30" hidden="1">
      <c r="A38" s="44">
        <f t="shared" si="6"/>
        <v>31</v>
      </c>
      <c r="B38" s="68" t="s">
        <v>40</v>
      </c>
      <c r="C38" s="68" t="s">
        <v>4</v>
      </c>
      <c r="D38" s="68" t="s">
        <v>53</v>
      </c>
      <c r="E38" s="64" t="str">
        <f t="shared" si="2"/>
        <v>Jon Gottlieb</v>
      </c>
      <c r="F38" s="68" t="s">
        <v>401</v>
      </c>
      <c r="G38" s="68" t="s">
        <v>38</v>
      </c>
      <c r="H38" s="68" t="s">
        <v>55</v>
      </c>
      <c r="I38" s="68" t="s">
        <v>740</v>
      </c>
      <c r="J38" s="68" t="s">
        <v>741</v>
      </c>
      <c r="K38" s="68">
        <f t="shared" si="0"/>
        <v>4</v>
      </c>
      <c r="L38" s="69">
        <v>1</v>
      </c>
      <c r="M38" s="67">
        <f t="shared" si="1"/>
        <v>4</v>
      </c>
      <c r="N38" s="84">
        <v>0</v>
      </c>
      <c r="O38" s="67">
        <f t="shared" si="3"/>
        <v>0</v>
      </c>
      <c r="P38" s="68" t="s">
        <v>664</v>
      </c>
      <c r="Q38" s="83">
        <v>0</v>
      </c>
      <c r="R38" s="83">
        <v>0</v>
      </c>
      <c r="S38" s="83">
        <v>0</v>
      </c>
      <c r="T38" s="84">
        <v>0</v>
      </c>
      <c r="U38" s="63">
        <f t="shared" si="4"/>
        <v>0</v>
      </c>
      <c r="V38" s="84">
        <v>0</v>
      </c>
      <c r="W38" s="63">
        <f t="shared" si="4"/>
        <v>0</v>
      </c>
      <c r="X38" s="84">
        <v>0</v>
      </c>
      <c r="Y38" s="67">
        <f t="shared" ref="Y38" si="46">+X38*$K38</f>
        <v>0</v>
      </c>
      <c r="Z38" s="68" t="s">
        <v>402</v>
      </c>
      <c r="AA38" s="68" t="s">
        <v>281</v>
      </c>
      <c r="AB38" s="68" t="s">
        <v>276</v>
      </c>
      <c r="AC38" s="68" t="s">
        <v>400</v>
      </c>
      <c r="AD38" s="68" t="s">
        <v>256</v>
      </c>
    </row>
    <row r="39" spans="1:30" hidden="1">
      <c r="A39" s="44">
        <f t="shared" si="6"/>
        <v>32</v>
      </c>
      <c r="B39" s="68" t="s">
        <v>40</v>
      </c>
      <c r="C39" s="68" t="s">
        <v>17</v>
      </c>
      <c r="D39" s="68" t="s">
        <v>53</v>
      </c>
      <c r="E39" s="64" t="str">
        <f t="shared" si="2"/>
        <v>Glenn Sylvan</v>
      </c>
      <c r="F39" s="68" t="s">
        <v>282</v>
      </c>
      <c r="G39" s="68" t="s">
        <v>56</v>
      </c>
      <c r="H39" s="68" t="s">
        <v>674</v>
      </c>
      <c r="I39" s="68"/>
      <c r="J39" s="68"/>
      <c r="K39" s="68">
        <f t="shared" si="0"/>
        <v>2</v>
      </c>
      <c r="L39" s="69">
        <v>1</v>
      </c>
      <c r="M39" s="67">
        <f t="shared" si="1"/>
        <v>2</v>
      </c>
      <c r="N39" s="84">
        <v>0</v>
      </c>
      <c r="O39" s="67">
        <f t="shared" si="3"/>
        <v>0</v>
      </c>
      <c r="P39" s="68" t="s">
        <v>663</v>
      </c>
      <c r="Q39" s="83">
        <v>0</v>
      </c>
      <c r="R39" s="83">
        <v>1</v>
      </c>
      <c r="S39" s="83">
        <v>1</v>
      </c>
      <c r="T39" s="84">
        <v>0</v>
      </c>
      <c r="U39" s="63">
        <f t="shared" si="4"/>
        <v>0</v>
      </c>
      <c r="V39" s="84">
        <v>0</v>
      </c>
      <c r="W39" s="63">
        <f t="shared" si="4"/>
        <v>0</v>
      </c>
      <c r="X39" s="84">
        <v>0</v>
      </c>
      <c r="Y39" s="67">
        <f t="shared" ref="Y39" si="47">+X39*$K39</f>
        <v>0</v>
      </c>
      <c r="Z39" s="68" t="s">
        <v>283</v>
      </c>
      <c r="AA39" s="68" t="s">
        <v>275</v>
      </c>
      <c r="AB39" s="68" t="s">
        <v>276</v>
      </c>
      <c r="AC39" s="68">
        <v>33324</v>
      </c>
      <c r="AD39" s="68" t="s">
        <v>256</v>
      </c>
    </row>
    <row r="40" spans="1:30" s="121" customFormat="1" hidden="1">
      <c r="A40" s="113">
        <f t="shared" si="6"/>
        <v>33</v>
      </c>
      <c r="B40" s="114" t="s">
        <v>40</v>
      </c>
      <c r="C40" s="114" t="s">
        <v>17</v>
      </c>
      <c r="D40" s="114" t="s">
        <v>54</v>
      </c>
      <c r="E40" s="115" t="str">
        <f t="shared" si="2"/>
        <v>Jessica Kupeman</v>
      </c>
      <c r="F40" s="114" t="s">
        <v>106</v>
      </c>
      <c r="G40" s="114" t="s">
        <v>673</v>
      </c>
      <c r="H40" s="114" t="s">
        <v>26</v>
      </c>
      <c r="I40" s="114"/>
      <c r="J40" s="114"/>
      <c r="K40" s="114">
        <f t="shared" si="0"/>
        <v>2</v>
      </c>
      <c r="L40" s="116">
        <v>1</v>
      </c>
      <c r="M40" s="117">
        <f t="shared" si="1"/>
        <v>2</v>
      </c>
      <c r="N40" s="118">
        <v>0</v>
      </c>
      <c r="O40" s="117">
        <f t="shared" si="3"/>
        <v>0</v>
      </c>
      <c r="P40" s="114" t="s">
        <v>663</v>
      </c>
      <c r="Q40" s="119">
        <v>0</v>
      </c>
      <c r="R40" s="119">
        <v>0</v>
      </c>
      <c r="S40" s="119">
        <v>0</v>
      </c>
      <c r="T40" s="118">
        <v>0</v>
      </c>
      <c r="U40" s="120">
        <f t="shared" si="4"/>
        <v>0</v>
      </c>
      <c r="V40" s="118">
        <v>0</v>
      </c>
      <c r="W40" s="120">
        <f t="shared" si="4"/>
        <v>0</v>
      </c>
      <c r="X40" s="118">
        <v>0</v>
      </c>
      <c r="Y40" s="117">
        <f t="shared" ref="Y40" si="48">+X40*$K40</f>
        <v>0</v>
      </c>
      <c r="Z40" s="114"/>
      <c r="AA40" s="114"/>
      <c r="AB40" s="114"/>
      <c r="AC40" s="114"/>
      <c r="AD40" s="114"/>
    </row>
    <row r="41" spans="1:30" hidden="1">
      <c r="A41" s="44">
        <f t="shared" si="6"/>
        <v>34</v>
      </c>
      <c r="B41" s="68" t="s">
        <v>59</v>
      </c>
      <c r="C41" s="68" t="s">
        <v>678</v>
      </c>
      <c r="D41" s="68" t="s">
        <v>54</v>
      </c>
      <c r="E41" s="64" t="str">
        <f t="shared" si="2"/>
        <v>Al Moolani</v>
      </c>
      <c r="F41" s="68" t="s">
        <v>60</v>
      </c>
      <c r="G41" s="68" t="s">
        <v>61</v>
      </c>
      <c r="H41" s="68" t="s">
        <v>62</v>
      </c>
      <c r="I41" s="68"/>
      <c r="J41" s="68"/>
      <c r="K41" s="68">
        <f t="shared" si="0"/>
        <v>2</v>
      </c>
      <c r="L41" s="69">
        <v>1</v>
      </c>
      <c r="M41" s="67">
        <f t="shared" si="1"/>
        <v>2</v>
      </c>
      <c r="N41" s="84">
        <v>1</v>
      </c>
      <c r="O41" s="67">
        <f t="shared" si="3"/>
        <v>2</v>
      </c>
      <c r="P41" s="68" t="s">
        <v>663</v>
      </c>
      <c r="Q41" s="83">
        <v>1</v>
      </c>
      <c r="R41" s="83">
        <v>1</v>
      </c>
      <c r="S41" s="83">
        <v>1</v>
      </c>
      <c r="T41" s="84">
        <v>1</v>
      </c>
      <c r="U41" s="63">
        <f t="shared" si="4"/>
        <v>2</v>
      </c>
      <c r="V41" s="84">
        <v>1</v>
      </c>
      <c r="W41" s="63">
        <f t="shared" si="4"/>
        <v>2</v>
      </c>
      <c r="X41" s="84">
        <v>1</v>
      </c>
      <c r="Y41" s="67">
        <f t="shared" ref="Y41" si="49">+X41*$K41</f>
        <v>2</v>
      </c>
      <c r="Z41" s="68" t="s">
        <v>250</v>
      </c>
      <c r="AA41" s="68" t="s">
        <v>251</v>
      </c>
      <c r="AB41" s="68" t="s">
        <v>252</v>
      </c>
      <c r="AC41" s="68" t="s">
        <v>253</v>
      </c>
      <c r="AD41" s="68" t="s">
        <v>254</v>
      </c>
    </row>
    <row r="42" spans="1:30">
      <c r="A42" s="44">
        <f t="shared" si="6"/>
        <v>35</v>
      </c>
      <c r="B42" s="68" t="s">
        <v>59</v>
      </c>
      <c r="C42" s="68" t="s">
        <v>444</v>
      </c>
      <c r="D42" s="68" t="s">
        <v>54</v>
      </c>
      <c r="E42" s="64" t="str">
        <f t="shared" si="2"/>
        <v>Anisa Moolani</v>
      </c>
      <c r="F42" s="68" t="s">
        <v>63</v>
      </c>
      <c r="G42" s="68" t="s">
        <v>61</v>
      </c>
      <c r="H42" s="68" t="s">
        <v>64</v>
      </c>
      <c r="I42" s="68"/>
      <c r="J42" s="68"/>
      <c r="K42" s="68">
        <f t="shared" ref="K42:K68" si="50">+(3-(ISBLANK(H42)+ISBLANK(I42)+ISBLANK(J42))+1)</f>
        <v>2</v>
      </c>
      <c r="L42" s="69">
        <v>1</v>
      </c>
      <c r="M42" s="67">
        <f t="shared" ref="M42:M68" si="51">+K42*L42</f>
        <v>2</v>
      </c>
      <c r="N42" s="84">
        <v>1</v>
      </c>
      <c r="O42" s="67">
        <f t="shared" si="3"/>
        <v>2</v>
      </c>
      <c r="P42" s="68" t="s">
        <v>663</v>
      </c>
      <c r="Q42" s="83">
        <v>0</v>
      </c>
      <c r="R42" s="83">
        <v>1</v>
      </c>
      <c r="S42" s="83">
        <v>1</v>
      </c>
      <c r="T42" s="84">
        <v>1</v>
      </c>
      <c r="U42" s="63">
        <f t="shared" si="4"/>
        <v>2</v>
      </c>
      <c r="V42" s="84">
        <v>1</v>
      </c>
      <c r="W42" s="63">
        <f t="shared" si="4"/>
        <v>2</v>
      </c>
      <c r="X42" s="84">
        <v>1</v>
      </c>
      <c r="Y42" s="67">
        <f t="shared" ref="Y42" si="52">+X42*$K42</f>
        <v>2</v>
      </c>
      <c r="Z42" s="68" t="s">
        <v>267</v>
      </c>
      <c r="AA42" s="68" t="s">
        <v>261</v>
      </c>
      <c r="AB42" s="68" t="s">
        <v>252</v>
      </c>
      <c r="AC42" s="68" t="s">
        <v>268</v>
      </c>
      <c r="AD42" s="68" t="s">
        <v>254</v>
      </c>
    </row>
    <row r="43" spans="1:30" s="121" customFormat="1" hidden="1">
      <c r="A43" s="113">
        <f t="shared" si="6"/>
        <v>36</v>
      </c>
      <c r="B43" s="114" t="s">
        <v>59</v>
      </c>
      <c r="C43" s="114" t="s">
        <v>678</v>
      </c>
      <c r="D43" s="114" t="s">
        <v>54</v>
      </c>
      <c r="E43" s="115" t="str">
        <f t="shared" si="2"/>
        <v>Aziz Adat</v>
      </c>
      <c r="F43" s="114" t="s">
        <v>65</v>
      </c>
      <c r="G43" s="114" t="s">
        <v>66</v>
      </c>
      <c r="H43" s="114" t="s">
        <v>67</v>
      </c>
      <c r="I43" s="114"/>
      <c r="J43" s="114"/>
      <c r="K43" s="114">
        <f t="shared" si="50"/>
        <v>2</v>
      </c>
      <c r="L43" s="116">
        <v>1</v>
      </c>
      <c r="M43" s="117">
        <f t="shared" si="51"/>
        <v>2</v>
      </c>
      <c r="N43" s="118">
        <v>1</v>
      </c>
      <c r="O43" s="117">
        <f t="shared" si="3"/>
        <v>2</v>
      </c>
      <c r="P43" s="114" t="s">
        <v>663</v>
      </c>
      <c r="Q43" s="119">
        <v>1</v>
      </c>
      <c r="R43" s="119">
        <v>1</v>
      </c>
      <c r="S43" s="119">
        <v>1</v>
      </c>
      <c r="T43" s="118">
        <v>1</v>
      </c>
      <c r="U43" s="120">
        <f t="shared" si="4"/>
        <v>2</v>
      </c>
      <c r="V43" s="118">
        <v>1</v>
      </c>
      <c r="W43" s="120">
        <f t="shared" si="4"/>
        <v>2</v>
      </c>
      <c r="X43" s="118">
        <v>1</v>
      </c>
      <c r="Y43" s="117">
        <f t="shared" ref="Y43" si="53">+X43*$K43</f>
        <v>2</v>
      </c>
      <c r="Z43" s="114"/>
      <c r="AA43" s="114"/>
      <c r="AB43" s="114"/>
      <c r="AC43" s="114"/>
      <c r="AD43" s="114"/>
    </row>
    <row r="44" spans="1:30" hidden="1">
      <c r="A44" s="44">
        <f t="shared" si="6"/>
        <v>37</v>
      </c>
      <c r="B44" s="68" t="s">
        <v>59</v>
      </c>
      <c r="C44" s="68" t="s">
        <v>678</v>
      </c>
      <c r="D44" s="68" t="s">
        <v>54</v>
      </c>
      <c r="E44" s="64" t="str">
        <f t="shared" si="2"/>
        <v>Koorban Giga</v>
      </c>
      <c r="F44" s="68" t="s">
        <v>68</v>
      </c>
      <c r="G44" s="68" t="s">
        <v>69</v>
      </c>
      <c r="H44" s="68" t="s">
        <v>70</v>
      </c>
      <c r="I44" s="68"/>
      <c r="J44" s="68"/>
      <c r="K44" s="68">
        <f t="shared" si="50"/>
        <v>2</v>
      </c>
      <c r="L44" s="69">
        <v>1</v>
      </c>
      <c r="M44" s="67">
        <f t="shared" si="51"/>
        <v>2</v>
      </c>
      <c r="N44" s="84">
        <v>0</v>
      </c>
      <c r="O44" s="67">
        <f t="shared" si="3"/>
        <v>0</v>
      </c>
      <c r="P44" s="68" t="s">
        <v>663</v>
      </c>
      <c r="Q44" s="83">
        <v>0</v>
      </c>
      <c r="R44" s="83">
        <v>1</v>
      </c>
      <c r="S44" s="83">
        <v>1</v>
      </c>
      <c r="T44" s="84">
        <v>0</v>
      </c>
      <c r="U44" s="63">
        <f t="shared" si="4"/>
        <v>0</v>
      </c>
      <c r="V44" s="84">
        <v>0</v>
      </c>
      <c r="W44" s="63">
        <f t="shared" si="4"/>
        <v>0</v>
      </c>
      <c r="X44" s="84">
        <v>0</v>
      </c>
      <c r="Y44" s="67">
        <f t="shared" ref="Y44" si="54">+X44*$K44</f>
        <v>0</v>
      </c>
      <c r="Z44" s="68" t="s">
        <v>562</v>
      </c>
      <c r="AA44" s="68" t="s">
        <v>251</v>
      </c>
      <c r="AB44" s="68" t="s">
        <v>252</v>
      </c>
      <c r="AC44" s="68" t="s">
        <v>563</v>
      </c>
      <c r="AD44" s="68" t="s">
        <v>254</v>
      </c>
    </row>
    <row r="45" spans="1:30" s="121" customFormat="1" hidden="1">
      <c r="A45" s="113">
        <f t="shared" si="6"/>
        <v>38</v>
      </c>
      <c r="B45" s="114" t="s">
        <v>59</v>
      </c>
      <c r="C45" s="114" t="s">
        <v>678</v>
      </c>
      <c r="D45" s="114" t="s">
        <v>54</v>
      </c>
      <c r="E45" s="115" t="str">
        <f t="shared" si="2"/>
        <v>Firoz Moolani</v>
      </c>
      <c r="F45" s="114" t="s">
        <v>71</v>
      </c>
      <c r="G45" s="114" t="s">
        <v>61</v>
      </c>
      <c r="H45" s="114" t="s">
        <v>73</v>
      </c>
      <c r="I45" s="114"/>
      <c r="J45" s="114"/>
      <c r="K45" s="114">
        <f t="shared" si="50"/>
        <v>2</v>
      </c>
      <c r="L45" s="116">
        <v>0.5</v>
      </c>
      <c r="M45" s="117">
        <f t="shared" si="51"/>
        <v>1</v>
      </c>
      <c r="N45" s="118">
        <v>0</v>
      </c>
      <c r="O45" s="117">
        <f t="shared" si="3"/>
        <v>0</v>
      </c>
      <c r="P45" s="114" t="s">
        <v>664</v>
      </c>
      <c r="Q45" s="119">
        <v>0</v>
      </c>
      <c r="R45" s="119">
        <v>0</v>
      </c>
      <c r="S45" s="119">
        <v>0</v>
      </c>
      <c r="T45" s="118">
        <v>0</v>
      </c>
      <c r="U45" s="120">
        <f t="shared" si="4"/>
        <v>0</v>
      </c>
      <c r="V45" s="118">
        <v>0</v>
      </c>
      <c r="W45" s="120">
        <f t="shared" si="4"/>
        <v>0</v>
      </c>
      <c r="X45" s="118">
        <v>0</v>
      </c>
      <c r="Y45" s="117">
        <f t="shared" ref="Y45" si="55">+X45*$K45</f>
        <v>0</v>
      </c>
      <c r="Z45" s="114"/>
      <c r="AA45" s="114"/>
      <c r="AB45" s="114"/>
      <c r="AC45" s="114"/>
      <c r="AD45" s="114"/>
    </row>
    <row r="46" spans="1:30" s="121" customFormat="1" hidden="1">
      <c r="A46" s="113">
        <f t="shared" si="6"/>
        <v>39</v>
      </c>
      <c r="B46" s="114" t="s">
        <v>59</v>
      </c>
      <c r="C46" s="114" t="s">
        <v>678</v>
      </c>
      <c r="D46" s="114" t="s">
        <v>54</v>
      </c>
      <c r="E46" s="115" t="str">
        <f t="shared" si="2"/>
        <v>Moez Moolani</v>
      </c>
      <c r="F46" s="114" t="s">
        <v>72</v>
      </c>
      <c r="G46" s="114" t="s">
        <v>61</v>
      </c>
      <c r="H46" s="114"/>
      <c r="I46" s="114"/>
      <c r="J46" s="114"/>
      <c r="K46" s="114">
        <f t="shared" si="50"/>
        <v>1</v>
      </c>
      <c r="L46" s="116">
        <v>0.5</v>
      </c>
      <c r="M46" s="117">
        <f t="shared" si="51"/>
        <v>0.5</v>
      </c>
      <c r="N46" s="118">
        <v>0</v>
      </c>
      <c r="O46" s="117">
        <f t="shared" si="3"/>
        <v>0</v>
      </c>
      <c r="P46" s="114" t="s">
        <v>664</v>
      </c>
      <c r="Q46" s="119">
        <v>0</v>
      </c>
      <c r="R46" s="119">
        <v>0</v>
      </c>
      <c r="S46" s="119">
        <v>0</v>
      </c>
      <c r="T46" s="118">
        <v>0</v>
      </c>
      <c r="U46" s="120">
        <f t="shared" si="4"/>
        <v>0</v>
      </c>
      <c r="V46" s="118">
        <v>0</v>
      </c>
      <c r="W46" s="120">
        <f t="shared" si="4"/>
        <v>0</v>
      </c>
      <c r="X46" s="118">
        <v>0</v>
      </c>
      <c r="Y46" s="117">
        <f t="shared" ref="Y46" si="56">+X46*$K46</f>
        <v>0</v>
      </c>
      <c r="Z46" s="114"/>
      <c r="AA46" s="114"/>
      <c r="AB46" s="114"/>
      <c r="AC46" s="114"/>
      <c r="AD46" s="114"/>
    </row>
    <row r="47" spans="1:30" s="121" customFormat="1" hidden="1">
      <c r="A47" s="113">
        <f t="shared" si="6"/>
        <v>40</v>
      </c>
      <c r="B47" s="114" t="s">
        <v>59</v>
      </c>
      <c r="C47" s="114" t="s">
        <v>678</v>
      </c>
      <c r="D47" s="114" t="s">
        <v>54</v>
      </c>
      <c r="E47" s="115" t="str">
        <f t="shared" si="2"/>
        <v>Gowar Jaffer</v>
      </c>
      <c r="F47" s="114" t="s">
        <v>321</v>
      </c>
      <c r="G47" s="114" t="s">
        <v>322</v>
      </c>
      <c r="H47" s="114" t="s">
        <v>323</v>
      </c>
      <c r="I47" s="114"/>
      <c r="J47" s="114"/>
      <c r="K47" s="114">
        <f t="shared" si="50"/>
        <v>2</v>
      </c>
      <c r="L47" s="116">
        <v>0</v>
      </c>
      <c r="M47" s="117">
        <f t="shared" si="51"/>
        <v>0</v>
      </c>
      <c r="N47" s="118">
        <v>0</v>
      </c>
      <c r="O47" s="117">
        <f t="shared" si="3"/>
        <v>0</v>
      </c>
      <c r="P47" s="114" t="s">
        <v>664</v>
      </c>
      <c r="Q47" s="119">
        <v>0</v>
      </c>
      <c r="R47" s="119">
        <v>0</v>
      </c>
      <c r="S47" s="119">
        <v>0</v>
      </c>
      <c r="T47" s="118">
        <v>0</v>
      </c>
      <c r="U47" s="120">
        <f t="shared" si="4"/>
        <v>0</v>
      </c>
      <c r="V47" s="118">
        <v>0</v>
      </c>
      <c r="W47" s="120">
        <f t="shared" si="4"/>
        <v>0</v>
      </c>
      <c r="X47" s="118">
        <v>0</v>
      </c>
      <c r="Y47" s="117">
        <f t="shared" ref="Y47" si="57">+X47*$K47</f>
        <v>0</v>
      </c>
      <c r="Z47" s="114"/>
      <c r="AA47" s="114"/>
      <c r="AB47" s="114"/>
      <c r="AC47" s="114"/>
      <c r="AD47" s="114"/>
    </row>
    <row r="48" spans="1:30" s="121" customFormat="1" hidden="1">
      <c r="A48" s="113">
        <f t="shared" si="6"/>
        <v>41</v>
      </c>
      <c r="B48" s="114" t="s">
        <v>59</v>
      </c>
      <c r="C48" s="114" t="s">
        <v>678</v>
      </c>
      <c r="D48" s="114" t="s">
        <v>54</v>
      </c>
      <c r="E48" s="115" t="str">
        <f t="shared" si="2"/>
        <v>Sakar Jaffer</v>
      </c>
      <c r="F48" s="114" t="s">
        <v>324</v>
      </c>
      <c r="G48" s="114" t="s">
        <v>322</v>
      </c>
      <c r="H48" s="114" t="s">
        <v>325</v>
      </c>
      <c r="I48" s="114"/>
      <c r="J48" s="114"/>
      <c r="K48" s="114">
        <f t="shared" si="50"/>
        <v>2</v>
      </c>
      <c r="L48" s="116">
        <v>0</v>
      </c>
      <c r="M48" s="117">
        <f t="shared" si="51"/>
        <v>0</v>
      </c>
      <c r="N48" s="118">
        <v>0</v>
      </c>
      <c r="O48" s="117">
        <f t="shared" si="3"/>
        <v>0</v>
      </c>
      <c r="P48" s="114" t="s">
        <v>664</v>
      </c>
      <c r="Q48" s="119">
        <v>0</v>
      </c>
      <c r="R48" s="119">
        <v>0</v>
      </c>
      <c r="S48" s="119">
        <v>0</v>
      </c>
      <c r="T48" s="118">
        <v>0</v>
      </c>
      <c r="U48" s="120">
        <f t="shared" si="4"/>
        <v>0</v>
      </c>
      <c r="V48" s="118">
        <v>0</v>
      </c>
      <c r="W48" s="120">
        <f t="shared" si="4"/>
        <v>0</v>
      </c>
      <c r="X48" s="118">
        <v>0</v>
      </c>
      <c r="Y48" s="117">
        <f t="shared" ref="Y48" si="58">+X48*$K48</f>
        <v>0</v>
      </c>
      <c r="Z48" s="114"/>
      <c r="AA48" s="114"/>
      <c r="AB48" s="114"/>
      <c r="AC48" s="114"/>
      <c r="AD48" s="114"/>
    </row>
    <row r="49" spans="1:30" s="121" customFormat="1" hidden="1">
      <c r="A49" s="113">
        <f t="shared" si="6"/>
        <v>42</v>
      </c>
      <c r="B49" s="114" t="s">
        <v>59</v>
      </c>
      <c r="C49" s="114" t="s">
        <v>678</v>
      </c>
      <c r="D49" s="114" t="s">
        <v>54</v>
      </c>
      <c r="E49" s="115" t="str">
        <f t="shared" si="2"/>
        <v>Amin Giga</v>
      </c>
      <c r="F49" s="114" t="s">
        <v>74</v>
      </c>
      <c r="G49" s="114" t="s">
        <v>69</v>
      </c>
      <c r="H49" s="114"/>
      <c r="I49" s="114" t="s">
        <v>431</v>
      </c>
      <c r="J49" s="114"/>
      <c r="K49" s="114">
        <f t="shared" si="50"/>
        <v>2</v>
      </c>
      <c r="L49" s="116">
        <v>1</v>
      </c>
      <c r="M49" s="117">
        <f t="shared" si="51"/>
        <v>2</v>
      </c>
      <c r="N49" s="118">
        <v>0</v>
      </c>
      <c r="O49" s="117">
        <f t="shared" si="3"/>
        <v>0</v>
      </c>
      <c r="P49" s="114" t="s">
        <v>665</v>
      </c>
      <c r="Q49" s="119">
        <v>0</v>
      </c>
      <c r="R49" s="119">
        <v>1</v>
      </c>
      <c r="S49" s="119">
        <v>1</v>
      </c>
      <c r="T49" s="118">
        <v>0</v>
      </c>
      <c r="U49" s="120">
        <f t="shared" si="4"/>
        <v>0</v>
      </c>
      <c r="V49" s="118">
        <v>0</v>
      </c>
      <c r="W49" s="120">
        <f t="shared" si="4"/>
        <v>0</v>
      </c>
      <c r="X49" s="118">
        <v>0</v>
      </c>
      <c r="Y49" s="117">
        <f t="shared" ref="Y49" si="59">+X49*$K49</f>
        <v>0</v>
      </c>
      <c r="Z49" s="114"/>
      <c r="AA49" s="114"/>
      <c r="AB49" s="114"/>
      <c r="AC49" s="114"/>
      <c r="AD49" s="114"/>
    </row>
    <row r="50" spans="1:30" s="121" customFormat="1" hidden="1">
      <c r="A50" s="113">
        <f t="shared" si="6"/>
        <v>43</v>
      </c>
      <c r="B50" s="114" t="s">
        <v>59</v>
      </c>
      <c r="C50" s="114" t="s">
        <v>678</v>
      </c>
      <c r="D50" s="114" t="s">
        <v>54</v>
      </c>
      <c r="E50" s="115" t="str">
        <f t="shared" si="2"/>
        <v>Al-Karim Giga</v>
      </c>
      <c r="F50" s="114" t="s">
        <v>75</v>
      </c>
      <c r="G50" s="114" t="s">
        <v>69</v>
      </c>
      <c r="H50" s="114"/>
      <c r="I50" s="114"/>
      <c r="J50" s="114"/>
      <c r="K50" s="114">
        <f t="shared" si="50"/>
        <v>1</v>
      </c>
      <c r="L50" s="116">
        <v>1</v>
      </c>
      <c r="M50" s="117">
        <f t="shared" si="51"/>
        <v>1</v>
      </c>
      <c r="N50" s="118">
        <v>0</v>
      </c>
      <c r="O50" s="117">
        <f t="shared" si="3"/>
        <v>0</v>
      </c>
      <c r="P50" s="114" t="s">
        <v>664</v>
      </c>
      <c r="Q50" s="119">
        <v>0</v>
      </c>
      <c r="R50" s="119">
        <v>0</v>
      </c>
      <c r="S50" s="119">
        <v>0</v>
      </c>
      <c r="T50" s="118">
        <v>0</v>
      </c>
      <c r="U50" s="120">
        <f t="shared" si="4"/>
        <v>0</v>
      </c>
      <c r="V50" s="118">
        <v>0</v>
      </c>
      <c r="W50" s="120">
        <f t="shared" si="4"/>
        <v>0</v>
      </c>
      <c r="X50" s="118">
        <v>0</v>
      </c>
      <c r="Y50" s="117">
        <f t="shared" ref="Y50" si="60">+X50*$K50</f>
        <v>0</v>
      </c>
      <c r="Z50" s="114" t="s">
        <v>427</v>
      </c>
      <c r="AA50" s="114"/>
      <c r="AB50" s="114" t="s">
        <v>428</v>
      </c>
      <c r="AC50" s="114">
        <v>11471</v>
      </c>
      <c r="AD50" s="114" t="s">
        <v>429</v>
      </c>
    </row>
    <row r="51" spans="1:30" s="121" customFormat="1" hidden="1">
      <c r="A51" s="113">
        <f t="shared" si="6"/>
        <v>44</v>
      </c>
      <c r="B51" s="114" t="s">
        <v>59</v>
      </c>
      <c r="C51" s="114" t="s">
        <v>678</v>
      </c>
      <c r="D51" s="114" t="s">
        <v>54</v>
      </c>
      <c r="E51" s="115" t="str">
        <f t="shared" si="2"/>
        <v>Ali Adat</v>
      </c>
      <c r="F51" s="114" t="s">
        <v>76</v>
      </c>
      <c r="G51" s="114" t="s">
        <v>66</v>
      </c>
      <c r="H51" s="114" t="s">
        <v>77</v>
      </c>
      <c r="I51" s="114" t="s">
        <v>78</v>
      </c>
      <c r="J51" s="114" t="s">
        <v>328</v>
      </c>
      <c r="K51" s="114">
        <f t="shared" si="50"/>
        <v>4</v>
      </c>
      <c r="L51" s="116">
        <v>1</v>
      </c>
      <c r="M51" s="117">
        <f t="shared" si="51"/>
        <v>4</v>
      </c>
      <c r="N51" s="118">
        <v>0</v>
      </c>
      <c r="O51" s="117">
        <f t="shared" si="3"/>
        <v>0</v>
      </c>
      <c r="P51" s="114" t="s">
        <v>665</v>
      </c>
      <c r="Q51" s="119">
        <v>0</v>
      </c>
      <c r="R51" s="119">
        <v>1</v>
      </c>
      <c r="S51" s="119">
        <v>1</v>
      </c>
      <c r="T51" s="118">
        <v>1</v>
      </c>
      <c r="U51" s="120">
        <f t="shared" si="4"/>
        <v>4</v>
      </c>
      <c r="V51" s="118">
        <v>1</v>
      </c>
      <c r="W51" s="120">
        <f t="shared" si="4"/>
        <v>4</v>
      </c>
      <c r="X51" s="118">
        <v>1</v>
      </c>
      <c r="Y51" s="117">
        <f t="shared" ref="Y51" si="61">+X51*$K51</f>
        <v>4</v>
      </c>
      <c r="Z51" s="114" t="s">
        <v>310</v>
      </c>
      <c r="AA51" s="114" t="s">
        <v>311</v>
      </c>
      <c r="AB51" s="114" t="s">
        <v>312</v>
      </c>
      <c r="AC51" s="114" t="s">
        <v>313</v>
      </c>
      <c r="AD51" s="114" t="s">
        <v>254</v>
      </c>
    </row>
    <row r="52" spans="1:30" s="121" customFormat="1" hidden="1">
      <c r="A52" s="113">
        <f t="shared" si="6"/>
        <v>45</v>
      </c>
      <c r="B52" s="114" t="s">
        <v>59</v>
      </c>
      <c r="C52" s="114" t="s">
        <v>678</v>
      </c>
      <c r="D52" s="114" t="s">
        <v>54</v>
      </c>
      <c r="E52" s="115" t="str">
        <f t="shared" si="2"/>
        <v>Yasmin Moolani</v>
      </c>
      <c r="F52" s="114" t="s">
        <v>79</v>
      </c>
      <c r="G52" s="114" t="s">
        <v>61</v>
      </c>
      <c r="H52" s="114" t="s">
        <v>318</v>
      </c>
      <c r="I52" s="114"/>
      <c r="J52" s="114"/>
      <c r="K52" s="114">
        <f t="shared" si="50"/>
        <v>2</v>
      </c>
      <c r="L52" s="116">
        <v>0.5</v>
      </c>
      <c r="M52" s="117">
        <f t="shared" si="51"/>
        <v>1</v>
      </c>
      <c r="N52" s="118">
        <v>0</v>
      </c>
      <c r="O52" s="117">
        <f t="shared" si="3"/>
        <v>0</v>
      </c>
      <c r="P52" s="114" t="s">
        <v>664</v>
      </c>
      <c r="Q52" s="119">
        <v>0</v>
      </c>
      <c r="R52" s="119">
        <v>0</v>
      </c>
      <c r="S52" s="119">
        <v>0</v>
      </c>
      <c r="T52" s="118">
        <v>0</v>
      </c>
      <c r="U52" s="120">
        <f t="shared" si="4"/>
        <v>0</v>
      </c>
      <c r="V52" s="118">
        <v>0</v>
      </c>
      <c r="W52" s="120">
        <f t="shared" si="4"/>
        <v>0</v>
      </c>
      <c r="X52" s="118">
        <v>0</v>
      </c>
      <c r="Y52" s="117">
        <f t="shared" ref="Y52" si="62">+X52*$K52</f>
        <v>0</v>
      </c>
      <c r="Z52" s="114"/>
      <c r="AA52" s="114"/>
      <c r="AB52" s="114"/>
      <c r="AC52" s="114"/>
      <c r="AD52" s="114"/>
    </row>
    <row r="53" spans="1:30" s="121" customFormat="1" hidden="1">
      <c r="A53" s="113">
        <f t="shared" si="6"/>
        <v>46</v>
      </c>
      <c r="B53" s="114" t="s">
        <v>59</v>
      </c>
      <c r="C53" s="114" t="s">
        <v>678</v>
      </c>
      <c r="D53" s="114" t="s">
        <v>54</v>
      </c>
      <c r="E53" s="115" t="str">
        <f t="shared" si="2"/>
        <v>Zohray Talib</v>
      </c>
      <c r="F53" s="114" t="s">
        <v>81</v>
      </c>
      <c r="G53" s="114" t="s">
        <v>82</v>
      </c>
      <c r="H53" s="114" t="s">
        <v>83</v>
      </c>
      <c r="I53" s="114"/>
      <c r="J53" s="114"/>
      <c r="K53" s="114">
        <f t="shared" si="50"/>
        <v>2</v>
      </c>
      <c r="L53" s="116">
        <v>1</v>
      </c>
      <c r="M53" s="117">
        <f t="shared" si="51"/>
        <v>2</v>
      </c>
      <c r="N53" s="118">
        <v>0</v>
      </c>
      <c r="O53" s="117">
        <f t="shared" si="3"/>
        <v>0</v>
      </c>
      <c r="P53" s="114" t="s">
        <v>664</v>
      </c>
      <c r="Q53" s="119">
        <v>0</v>
      </c>
      <c r="R53" s="119">
        <v>0</v>
      </c>
      <c r="S53" s="119">
        <v>0</v>
      </c>
      <c r="T53" s="118">
        <v>0</v>
      </c>
      <c r="U53" s="120">
        <f t="shared" si="4"/>
        <v>0</v>
      </c>
      <c r="V53" s="118">
        <v>0</v>
      </c>
      <c r="W53" s="120">
        <f t="shared" si="4"/>
        <v>0</v>
      </c>
      <c r="X53" s="118">
        <v>0</v>
      </c>
      <c r="Y53" s="117">
        <f t="shared" ref="Y53" si="63">+X53*$K53</f>
        <v>0</v>
      </c>
      <c r="Z53" s="114"/>
      <c r="AA53" s="114"/>
      <c r="AB53" s="114"/>
      <c r="AC53" s="114"/>
      <c r="AD53" s="114"/>
    </row>
    <row r="54" spans="1:30" s="121" customFormat="1" hidden="1">
      <c r="A54" s="113">
        <f t="shared" si="6"/>
        <v>47</v>
      </c>
      <c r="B54" s="114" t="s">
        <v>59</v>
      </c>
      <c r="C54" s="114" t="s">
        <v>678</v>
      </c>
      <c r="D54" s="114" t="s">
        <v>54</v>
      </c>
      <c r="E54" s="115" t="str">
        <f t="shared" si="2"/>
        <v>Kherun Habib</v>
      </c>
      <c r="F54" s="114" t="s">
        <v>314</v>
      </c>
      <c r="G54" s="114" t="s">
        <v>315</v>
      </c>
      <c r="H54" s="114"/>
      <c r="I54" s="114"/>
      <c r="J54" s="114"/>
      <c r="K54" s="114">
        <f t="shared" si="50"/>
        <v>1</v>
      </c>
      <c r="L54" s="116">
        <v>1</v>
      </c>
      <c r="M54" s="117">
        <f t="shared" si="51"/>
        <v>1</v>
      </c>
      <c r="N54" s="118">
        <v>0</v>
      </c>
      <c r="O54" s="117">
        <f t="shared" si="3"/>
        <v>0</v>
      </c>
      <c r="P54" s="114" t="s">
        <v>664</v>
      </c>
      <c r="Q54" s="119">
        <v>0</v>
      </c>
      <c r="R54" s="119">
        <v>0</v>
      </c>
      <c r="S54" s="119">
        <v>0</v>
      </c>
      <c r="T54" s="118">
        <v>0</v>
      </c>
      <c r="U54" s="120">
        <f t="shared" si="4"/>
        <v>0</v>
      </c>
      <c r="V54" s="118">
        <v>0</v>
      </c>
      <c r="W54" s="120">
        <f t="shared" si="4"/>
        <v>0</v>
      </c>
      <c r="X54" s="118">
        <v>0</v>
      </c>
      <c r="Y54" s="117">
        <f t="shared" ref="Y54" si="64">+X54*$K54</f>
        <v>0</v>
      </c>
      <c r="Z54" s="114"/>
      <c r="AA54" s="114"/>
      <c r="AB54" s="114"/>
      <c r="AC54" s="114"/>
      <c r="AD54" s="114"/>
    </row>
    <row r="55" spans="1:30" s="121" customFormat="1" hidden="1">
      <c r="A55" s="113">
        <f t="shared" si="6"/>
        <v>48</v>
      </c>
      <c r="B55" s="114" t="s">
        <v>59</v>
      </c>
      <c r="C55" s="114" t="s">
        <v>678</v>
      </c>
      <c r="D55" s="114" t="s">
        <v>54</v>
      </c>
      <c r="E55" s="115" t="str">
        <f t="shared" si="2"/>
        <v>Amir Habib</v>
      </c>
      <c r="F55" s="114" t="s">
        <v>244</v>
      </c>
      <c r="G55" s="114" t="s">
        <v>315</v>
      </c>
      <c r="H55" s="114"/>
      <c r="I55" s="114"/>
      <c r="J55" s="114"/>
      <c r="K55" s="114">
        <f t="shared" si="50"/>
        <v>1</v>
      </c>
      <c r="L55" s="116">
        <v>1</v>
      </c>
      <c r="M55" s="117">
        <f t="shared" si="51"/>
        <v>1</v>
      </c>
      <c r="N55" s="118">
        <v>0</v>
      </c>
      <c r="O55" s="117">
        <f t="shared" si="3"/>
        <v>0</v>
      </c>
      <c r="P55" s="114" t="s">
        <v>664</v>
      </c>
      <c r="Q55" s="119">
        <v>0</v>
      </c>
      <c r="R55" s="119">
        <v>0</v>
      </c>
      <c r="S55" s="119">
        <v>0</v>
      </c>
      <c r="T55" s="118">
        <v>0</v>
      </c>
      <c r="U55" s="120">
        <f t="shared" si="4"/>
        <v>0</v>
      </c>
      <c r="V55" s="118">
        <v>0</v>
      </c>
      <c r="W55" s="120">
        <f t="shared" si="4"/>
        <v>0</v>
      </c>
      <c r="X55" s="118">
        <v>0</v>
      </c>
      <c r="Y55" s="117">
        <f t="shared" ref="Y55" si="65">+X55*$K55</f>
        <v>0</v>
      </c>
      <c r="Z55" s="114"/>
      <c r="AA55" s="114"/>
      <c r="AB55" s="114"/>
      <c r="AC55" s="114"/>
      <c r="AD55" s="114"/>
    </row>
    <row r="56" spans="1:30" s="121" customFormat="1" hidden="1">
      <c r="A56" s="113">
        <f t="shared" si="6"/>
        <v>49</v>
      </c>
      <c r="B56" s="114" t="s">
        <v>59</v>
      </c>
      <c r="C56" s="114" t="s">
        <v>678</v>
      </c>
      <c r="D56" s="114" t="s">
        <v>54</v>
      </c>
      <c r="E56" s="115" t="str">
        <f t="shared" si="2"/>
        <v>Majid Habib</v>
      </c>
      <c r="F56" s="114" t="s">
        <v>243</v>
      </c>
      <c r="G56" s="114" t="s">
        <v>315</v>
      </c>
      <c r="H56" s="114" t="s">
        <v>317</v>
      </c>
      <c r="I56" s="114"/>
      <c r="J56" s="114"/>
      <c r="K56" s="114">
        <f t="shared" si="50"/>
        <v>2</v>
      </c>
      <c r="L56" s="116">
        <v>0</v>
      </c>
      <c r="M56" s="117">
        <f t="shared" si="51"/>
        <v>0</v>
      </c>
      <c r="N56" s="118">
        <v>0</v>
      </c>
      <c r="O56" s="117">
        <f t="shared" si="3"/>
        <v>0</v>
      </c>
      <c r="P56" s="114" t="s">
        <v>664</v>
      </c>
      <c r="Q56" s="119">
        <v>0</v>
      </c>
      <c r="R56" s="119">
        <v>0</v>
      </c>
      <c r="S56" s="119">
        <v>0</v>
      </c>
      <c r="T56" s="118">
        <v>0</v>
      </c>
      <c r="U56" s="120">
        <f t="shared" si="4"/>
        <v>0</v>
      </c>
      <c r="V56" s="118">
        <v>0</v>
      </c>
      <c r="W56" s="120">
        <f t="shared" si="4"/>
        <v>0</v>
      </c>
      <c r="X56" s="118">
        <v>0</v>
      </c>
      <c r="Y56" s="117">
        <f t="shared" ref="Y56" si="66">+X56*$K56</f>
        <v>0</v>
      </c>
      <c r="Z56" s="114"/>
      <c r="AA56" s="114"/>
      <c r="AB56" s="114"/>
      <c r="AC56" s="114"/>
      <c r="AD56" s="114"/>
    </row>
    <row r="57" spans="1:30" s="121" customFormat="1" hidden="1">
      <c r="A57" s="113">
        <f t="shared" si="6"/>
        <v>50</v>
      </c>
      <c r="B57" s="114" t="s">
        <v>59</v>
      </c>
      <c r="C57" s="114" t="s">
        <v>678</v>
      </c>
      <c r="D57" s="114" t="s">
        <v>53</v>
      </c>
      <c r="E57" s="115" t="str">
        <f t="shared" si="2"/>
        <v>Ashraf Tymosz</v>
      </c>
      <c r="F57" s="114" t="s">
        <v>449</v>
      </c>
      <c r="G57" s="114" t="s">
        <v>450</v>
      </c>
      <c r="H57" s="114"/>
      <c r="I57" s="114"/>
      <c r="J57" s="114"/>
      <c r="K57" s="114">
        <f t="shared" si="50"/>
        <v>1</v>
      </c>
      <c r="L57" s="116">
        <v>0.25</v>
      </c>
      <c r="M57" s="117">
        <f t="shared" si="51"/>
        <v>0.25</v>
      </c>
      <c r="N57" s="118">
        <v>0</v>
      </c>
      <c r="O57" s="117">
        <f t="shared" si="3"/>
        <v>0</v>
      </c>
      <c r="P57" s="114" t="s">
        <v>664</v>
      </c>
      <c r="Q57" s="119">
        <v>0</v>
      </c>
      <c r="R57" s="119">
        <v>0</v>
      </c>
      <c r="S57" s="119">
        <v>0</v>
      </c>
      <c r="T57" s="118">
        <v>0</v>
      </c>
      <c r="U57" s="120">
        <f t="shared" si="4"/>
        <v>0</v>
      </c>
      <c r="V57" s="118">
        <v>0</v>
      </c>
      <c r="W57" s="120">
        <f t="shared" si="4"/>
        <v>0</v>
      </c>
      <c r="X57" s="118">
        <v>0</v>
      </c>
      <c r="Y57" s="117">
        <f t="shared" ref="Y57" si="67">+X57*$K57</f>
        <v>0</v>
      </c>
      <c r="Z57" s="114"/>
      <c r="AA57" s="114"/>
      <c r="AB57" s="114"/>
      <c r="AC57" s="114"/>
      <c r="AD57" s="114"/>
    </row>
    <row r="58" spans="1:30" s="121" customFormat="1" hidden="1">
      <c r="A58" s="113">
        <f t="shared" si="6"/>
        <v>51</v>
      </c>
      <c r="B58" s="114" t="s">
        <v>59</v>
      </c>
      <c r="C58" s="114" t="s">
        <v>678</v>
      </c>
      <c r="D58" s="114" t="s">
        <v>54</v>
      </c>
      <c r="E58" s="115" t="str">
        <f t="shared" si="2"/>
        <v>AbdulHamid Dewji</v>
      </c>
      <c r="F58" s="114" t="s">
        <v>319</v>
      </c>
      <c r="G58" s="114" t="s">
        <v>316</v>
      </c>
      <c r="H58" s="114" t="s">
        <v>320</v>
      </c>
      <c r="I58" s="114"/>
      <c r="J58" s="114"/>
      <c r="K58" s="114">
        <f t="shared" si="50"/>
        <v>2</v>
      </c>
      <c r="L58" s="116">
        <v>0</v>
      </c>
      <c r="M58" s="117">
        <f t="shared" si="51"/>
        <v>0</v>
      </c>
      <c r="N58" s="118">
        <v>0</v>
      </c>
      <c r="O58" s="117">
        <f t="shared" si="3"/>
        <v>0</v>
      </c>
      <c r="P58" s="114" t="s">
        <v>664</v>
      </c>
      <c r="Q58" s="119">
        <v>0</v>
      </c>
      <c r="R58" s="119">
        <v>0</v>
      </c>
      <c r="S58" s="119">
        <v>0</v>
      </c>
      <c r="T58" s="118">
        <v>0</v>
      </c>
      <c r="U58" s="120">
        <f t="shared" si="4"/>
        <v>0</v>
      </c>
      <c r="V58" s="118">
        <v>0</v>
      </c>
      <c r="W58" s="120">
        <f t="shared" si="4"/>
        <v>0</v>
      </c>
      <c r="X58" s="118">
        <v>0</v>
      </c>
      <c r="Y58" s="117">
        <f t="shared" ref="Y58" si="68">+X58*$K58</f>
        <v>0</v>
      </c>
      <c r="Z58" s="114"/>
      <c r="AA58" s="114"/>
      <c r="AB58" s="114"/>
      <c r="AC58" s="114"/>
      <c r="AD58" s="114"/>
    </row>
    <row r="59" spans="1:30" hidden="1">
      <c r="A59" s="44">
        <f t="shared" si="6"/>
        <v>52</v>
      </c>
      <c r="B59" s="68" t="s">
        <v>84</v>
      </c>
      <c r="C59" s="68" t="s">
        <v>677</v>
      </c>
      <c r="D59" s="68" t="s">
        <v>53</v>
      </c>
      <c r="E59" s="64" t="str">
        <f t="shared" si="2"/>
        <v>Linsey Waldman</v>
      </c>
      <c r="F59" s="68" t="s">
        <v>85</v>
      </c>
      <c r="G59" s="68" t="s">
        <v>86</v>
      </c>
      <c r="H59" s="68" t="s">
        <v>87</v>
      </c>
      <c r="I59" s="68"/>
      <c r="J59" s="68"/>
      <c r="K59" s="68">
        <f t="shared" si="50"/>
        <v>2</v>
      </c>
      <c r="L59" s="69">
        <v>1</v>
      </c>
      <c r="M59" s="67">
        <f t="shared" si="51"/>
        <v>2</v>
      </c>
      <c r="N59" s="84">
        <v>1</v>
      </c>
      <c r="O59" s="67">
        <f t="shared" si="3"/>
        <v>2</v>
      </c>
      <c r="P59" s="68" t="s">
        <v>663</v>
      </c>
      <c r="Q59" s="83">
        <v>0</v>
      </c>
      <c r="R59" s="83">
        <v>1</v>
      </c>
      <c r="S59" s="83">
        <v>1</v>
      </c>
      <c r="T59" s="84">
        <v>1</v>
      </c>
      <c r="U59" s="63">
        <f t="shared" si="4"/>
        <v>2</v>
      </c>
      <c r="V59" s="84">
        <v>1</v>
      </c>
      <c r="W59" s="63">
        <f t="shared" si="4"/>
        <v>2</v>
      </c>
      <c r="X59" s="84">
        <v>1</v>
      </c>
      <c r="Y59" s="67">
        <f t="shared" ref="Y59" si="69">+X59*$K59</f>
        <v>2</v>
      </c>
      <c r="Z59" s="68" t="s">
        <v>280</v>
      </c>
      <c r="AA59" s="68" t="s">
        <v>281</v>
      </c>
      <c r="AB59" s="68" t="s">
        <v>276</v>
      </c>
      <c r="AC59" s="68">
        <v>33498</v>
      </c>
      <c r="AD59" s="68" t="s">
        <v>256</v>
      </c>
    </row>
    <row r="60" spans="1:30" hidden="1">
      <c r="A60" s="44">
        <f t="shared" si="6"/>
        <v>53</v>
      </c>
      <c r="B60" s="68" t="s">
        <v>84</v>
      </c>
      <c r="C60" s="68" t="s">
        <v>677</v>
      </c>
      <c r="D60" s="68" t="s">
        <v>54</v>
      </c>
      <c r="E60" s="64" t="str">
        <f t="shared" si="2"/>
        <v>Sherri Kling</v>
      </c>
      <c r="F60" s="68" t="s">
        <v>669</v>
      </c>
      <c r="G60" s="68" t="s">
        <v>89</v>
      </c>
      <c r="H60" s="68" t="s">
        <v>88</v>
      </c>
      <c r="I60" s="68"/>
      <c r="J60" s="68"/>
      <c r="K60" s="68">
        <f t="shared" si="50"/>
        <v>2</v>
      </c>
      <c r="L60" s="69">
        <v>1</v>
      </c>
      <c r="M60" s="67">
        <f t="shared" si="51"/>
        <v>2</v>
      </c>
      <c r="N60" s="84">
        <v>0</v>
      </c>
      <c r="O60" s="67">
        <f t="shared" si="3"/>
        <v>0</v>
      </c>
      <c r="P60" s="68" t="s">
        <v>663</v>
      </c>
      <c r="Q60" s="83">
        <v>1</v>
      </c>
      <c r="R60" s="83">
        <v>1</v>
      </c>
      <c r="S60" s="83">
        <v>1</v>
      </c>
      <c r="T60" s="84">
        <v>1</v>
      </c>
      <c r="U60" s="63">
        <f t="shared" si="4"/>
        <v>2</v>
      </c>
      <c r="V60" s="84">
        <v>1</v>
      </c>
      <c r="W60" s="63">
        <f t="shared" si="4"/>
        <v>2</v>
      </c>
      <c r="X60" s="84">
        <v>1</v>
      </c>
      <c r="Y60" s="67">
        <f t="shared" ref="Y60" si="70">+X60*$K60</f>
        <v>2</v>
      </c>
      <c r="Z60" s="68" t="s">
        <v>351</v>
      </c>
      <c r="AA60" s="68" t="s">
        <v>270</v>
      </c>
      <c r="AB60" s="68" t="s">
        <v>271</v>
      </c>
      <c r="AC60" s="68">
        <v>90036</v>
      </c>
      <c r="AD60" s="68" t="s">
        <v>256</v>
      </c>
    </row>
    <row r="61" spans="1:30" hidden="1">
      <c r="A61" s="44">
        <f t="shared" si="6"/>
        <v>54</v>
      </c>
      <c r="B61" s="68" t="s">
        <v>84</v>
      </c>
      <c r="C61" s="68" t="s">
        <v>677</v>
      </c>
      <c r="D61" s="68" t="s">
        <v>54</v>
      </c>
      <c r="E61" s="64" t="str">
        <f t="shared" si="2"/>
        <v>Diem Brown</v>
      </c>
      <c r="F61" s="68" t="s">
        <v>90</v>
      </c>
      <c r="G61" s="68" t="s">
        <v>91</v>
      </c>
      <c r="H61" s="68" t="s">
        <v>421</v>
      </c>
      <c r="I61" s="68"/>
      <c r="J61" s="68"/>
      <c r="K61" s="68">
        <f t="shared" si="50"/>
        <v>2</v>
      </c>
      <c r="L61" s="69">
        <v>1</v>
      </c>
      <c r="M61" s="67">
        <f t="shared" si="51"/>
        <v>2</v>
      </c>
      <c r="N61" s="84">
        <v>0</v>
      </c>
      <c r="O61" s="67">
        <f t="shared" si="3"/>
        <v>0</v>
      </c>
      <c r="P61" s="68" t="s">
        <v>663</v>
      </c>
      <c r="Q61" s="83">
        <v>1</v>
      </c>
      <c r="R61" s="83">
        <v>1</v>
      </c>
      <c r="S61" s="83">
        <v>1</v>
      </c>
      <c r="T61" s="84">
        <v>0</v>
      </c>
      <c r="U61" s="63">
        <f t="shared" si="4"/>
        <v>0</v>
      </c>
      <c r="V61" s="84">
        <v>0</v>
      </c>
      <c r="W61" s="63">
        <f t="shared" si="4"/>
        <v>0</v>
      </c>
      <c r="X61" s="84">
        <v>0</v>
      </c>
      <c r="Y61" s="67">
        <f t="shared" ref="Y61" si="71">+X61*$K61</f>
        <v>0</v>
      </c>
      <c r="Z61" s="68" t="s">
        <v>365</v>
      </c>
      <c r="AA61" s="68" t="s">
        <v>255</v>
      </c>
      <c r="AB61" s="68" t="s">
        <v>255</v>
      </c>
      <c r="AC61" s="68">
        <v>10011</v>
      </c>
      <c r="AD61" s="68" t="s">
        <v>256</v>
      </c>
    </row>
    <row r="62" spans="1:30" hidden="1">
      <c r="A62" s="44">
        <f t="shared" si="6"/>
        <v>55</v>
      </c>
      <c r="B62" s="68" t="s">
        <v>84</v>
      </c>
      <c r="C62" s="68" t="s">
        <v>677</v>
      </c>
      <c r="D62" s="68" t="s">
        <v>54</v>
      </c>
      <c r="E62" s="64" t="str">
        <f t="shared" si="2"/>
        <v>Elan Nehebler</v>
      </c>
      <c r="F62" s="68" t="s">
        <v>92</v>
      </c>
      <c r="G62" s="68" t="s">
        <v>93</v>
      </c>
      <c r="H62" s="68"/>
      <c r="I62" s="68"/>
      <c r="J62" s="68"/>
      <c r="K62" s="68">
        <f t="shared" si="50"/>
        <v>1</v>
      </c>
      <c r="L62" s="69">
        <v>1</v>
      </c>
      <c r="M62" s="67">
        <f t="shared" si="51"/>
        <v>1</v>
      </c>
      <c r="N62" s="84">
        <v>0</v>
      </c>
      <c r="O62" s="67">
        <f t="shared" si="3"/>
        <v>0</v>
      </c>
      <c r="P62" s="68" t="s">
        <v>665</v>
      </c>
      <c r="Q62" s="83">
        <v>0</v>
      </c>
      <c r="R62" s="83">
        <v>1</v>
      </c>
      <c r="S62" s="83">
        <v>1</v>
      </c>
      <c r="T62" s="84">
        <v>0</v>
      </c>
      <c r="U62" s="63">
        <f t="shared" si="4"/>
        <v>0</v>
      </c>
      <c r="V62" s="84">
        <v>0</v>
      </c>
      <c r="W62" s="63">
        <f t="shared" si="4"/>
        <v>0</v>
      </c>
      <c r="X62" s="84">
        <v>0</v>
      </c>
      <c r="Y62" s="67">
        <f t="shared" ref="Y62" si="72">+X62*$K62</f>
        <v>0</v>
      </c>
      <c r="Z62" s="68" t="s">
        <v>366</v>
      </c>
      <c r="AA62" s="68" t="s">
        <v>367</v>
      </c>
      <c r="AB62" s="68" t="s">
        <v>276</v>
      </c>
      <c r="AC62" s="68">
        <v>32801</v>
      </c>
      <c r="AD62" s="68" t="s">
        <v>256</v>
      </c>
    </row>
    <row r="63" spans="1:30" hidden="1">
      <c r="A63" s="44">
        <f t="shared" si="6"/>
        <v>56</v>
      </c>
      <c r="B63" s="68" t="s">
        <v>84</v>
      </c>
      <c r="C63" s="68" t="s">
        <v>677</v>
      </c>
      <c r="D63" s="68" t="s">
        <v>54</v>
      </c>
      <c r="E63" s="64" t="str">
        <f t="shared" si="2"/>
        <v>David Waldman</v>
      </c>
      <c r="F63" s="68" t="s">
        <v>139</v>
      </c>
      <c r="G63" s="68" t="s">
        <v>86</v>
      </c>
      <c r="H63" s="68" t="s">
        <v>95</v>
      </c>
      <c r="I63" s="68"/>
      <c r="J63" s="68"/>
      <c r="K63" s="68">
        <f t="shared" si="50"/>
        <v>2</v>
      </c>
      <c r="L63" s="69">
        <v>0.5</v>
      </c>
      <c r="M63" s="67">
        <f t="shared" si="51"/>
        <v>1</v>
      </c>
      <c r="N63" s="84">
        <v>0</v>
      </c>
      <c r="O63" s="67">
        <f t="shared" si="3"/>
        <v>0</v>
      </c>
      <c r="P63" s="68" t="s">
        <v>663</v>
      </c>
      <c r="Q63" s="83">
        <v>0</v>
      </c>
      <c r="R63" s="83">
        <v>1</v>
      </c>
      <c r="S63" s="83">
        <v>1</v>
      </c>
      <c r="T63" s="84">
        <v>0</v>
      </c>
      <c r="U63" s="63">
        <f t="shared" si="4"/>
        <v>0</v>
      </c>
      <c r="V63" s="84">
        <v>0</v>
      </c>
      <c r="W63" s="63">
        <f t="shared" si="4"/>
        <v>0</v>
      </c>
      <c r="X63" s="84">
        <v>0</v>
      </c>
      <c r="Y63" s="67">
        <f t="shared" ref="Y63" si="73">+X63*$K63</f>
        <v>0</v>
      </c>
      <c r="Z63" s="68" t="s">
        <v>722</v>
      </c>
      <c r="AA63" s="68" t="s">
        <v>255</v>
      </c>
      <c r="AB63" s="68" t="s">
        <v>255</v>
      </c>
      <c r="AC63" s="68">
        <v>10022</v>
      </c>
      <c r="AD63" s="68" t="s">
        <v>256</v>
      </c>
    </row>
    <row r="64" spans="1:30" hidden="1">
      <c r="A64" s="44">
        <f t="shared" si="6"/>
        <v>57</v>
      </c>
      <c r="B64" s="68" t="s">
        <v>84</v>
      </c>
      <c r="C64" s="68" t="s">
        <v>677</v>
      </c>
      <c r="D64" s="68" t="s">
        <v>53</v>
      </c>
      <c r="E64" s="64" t="str">
        <f t="shared" si="2"/>
        <v>Cori Hallowes</v>
      </c>
      <c r="F64" s="68" t="s">
        <v>96</v>
      </c>
      <c r="G64" s="68" t="s">
        <v>97</v>
      </c>
      <c r="H64" s="68" t="s">
        <v>98</v>
      </c>
      <c r="I64" s="68"/>
      <c r="J64" s="68"/>
      <c r="K64" s="68">
        <f t="shared" si="50"/>
        <v>2</v>
      </c>
      <c r="L64" s="69">
        <v>0.75</v>
      </c>
      <c r="M64" s="67">
        <f t="shared" si="51"/>
        <v>1.5</v>
      </c>
      <c r="N64" s="84">
        <v>0</v>
      </c>
      <c r="O64" s="67">
        <f t="shared" si="3"/>
        <v>0</v>
      </c>
      <c r="P64" s="68" t="s">
        <v>663</v>
      </c>
      <c r="Q64" s="83">
        <v>0</v>
      </c>
      <c r="R64" s="83">
        <v>0</v>
      </c>
      <c r="S64" s="83">
        <v>1</v>
      </c>
      <c r="T64" s="84">
        <v>0</v>
      </c>
      <c r="U64" s="63">
        <f t="shared" si="4"/>
        <v>0</v>
      </c>
      <c r="V64" s="84">
        <v>0</v>
      </c>
      <c r="W64" s="63">
        <f t="shared" si="4"/>
        <v>0</v>
      </c>
      <c r="X64" s="84">
        <v>0</v>
      </c>
      <c r="Y64" s="67">
        <f t="shared" ref="Y64" si="74">+X64*$K64</f>
        <v>0</v>
      </c>
      <c r="Z64" s="68" t="s">
        <v>720</v>
      </c>
      <c r="AA64" s="68" t="s">
        <v>367</v>
      </c>
      <c r="AB64" s="68" t="s">
        <v>276</v>
      </c>
      <c r="AC64" s="68">
        <v>32839</v>
      </c>
      <c r="AD64" s="68" t="s">
        <v>256</v>
      </c>
    </row>
    <row r="65" spans="1:30" hidden="1">
      <c r="A65" s="44">
        <f t="shared" si="6"/>
        <v>58</v>
      </c>
      <c r="B65" s="68" t="s">
        <v>84</v>
      </c>
      <c r="C65" s="68" t="s">
        <v>677</v>
      </c>
      <c r="D65" s="68" t="s">
        <v>54</v>
      </c>
      <c r="E65" s="64" t="str">
        <f t="shared" si="2"/>
        <v>Savita Sachdeva</v>
      </c>
      <c r="F65" s="68" t="s">
        <v>99</v>
      </c>
      <c r="G65" s="68" t="s">
        <v>100</v>
      </c>
      <c r="H65" s="68" t="s">
        <v>26</v>
      </c>
      <c r="I65" s="68"/>
      <c r="J65" s="68"/>
      <c r="K65" s="68">
        <f t="shared" si="50"/>
        <v>2</v>
      </c>
      <c r="L65" s="69">
        <v>0.5</v>
      </c>
      <c r="M65" s="67">
        <f t="shared" si="51"/>
        <v>1</v>
      </c>
      <c r="N65" s="84">
        <v>0</v>
      </c>
      <c r="O65" s="67">
        <f t="shared" si="3"/>
        <v>0</v>
      </c>
      <c r="P65" s="68" t="s">
        <v>664</v>
      </c>
      <c r="Q65" s="83">
        <v>0</v>
      </c>
      <c r="R65" s="83">
        <v>0</v>
      </c>
      <c r="S65" s="83">
        <v>0</v>
      </c>
      <c r="T65" s="84">
        <v>0</v>
      </c>
      <c r="U65" s="63">
        <f t="shared" si="4"/>
        <v>0</v>
      </c>
      <c r="V65" s="84">
        <v>0</v>
      </c>
      <c r="W65" s="63">
        <f t="shared" si="4"/>
        <v>0</v>
      </c>
      <c r="X65" s="84">
        <v>0</v>
      </c>
      <c r="Y65" s="67">
        <f t="shared" ref="Y65" si="75">+X65*$K65</f>
        <v>0</v>
      </c>
      <c r="Z65" s="68" t="s">
        <v>717</v>
      </c>
      <c r="AA65" s="68" t="s">
        <v>718</v>
      </c>
      <c r="AB65" s="68" t="s">
        <v>719</v>
      </c>
      <c r="AC65" s="68">
        <v>20111</v>
      </c>
      <c r="AD65" s="68" t="s">
        <v>256</v>
      </c>
    </row>
    <row r="66" spans="1:30" hidden="1">
      <c r="A66" s="44">
        <f t="shared" si="6"/>
        <v>59</v>
      </c>
      <c r="B66" s="68" t="s">
        <v>84</v>
      </c>
      <c r="C66" s="68" t="s">
        <v>677</v>
      </c>
      <c r="D66" s="68" t="s">
        <v>53</v>
      </c>
      <c r="E66" s="64" t="str">
        <f t="shared" si="2"/>
        <v>Morgan Servetnik</v>
      </c>
      <c r="F66" s="68" t="s">
        <v>101</v>
      </c>
      <c r="G66" s="68" t="s">
        <v>102</v>
      </c>
      <c r="H66" s="68" t="s">
        <v>103</v>
      </c>
      <c r="I66" s="68"/>
      <c r="J66" s="68"/>
      <c r="K66" s="68">
        <f t="shared" si="50"/>
        <v>2</v>
      </c>
      <c r="L66" s="69">
        <v>1</v>
      </c>
      <c r="M66" s="67">
        <f t="shared" si="51"/>
        <v>2</v>
      </c>
      <c r="N66" s="84">
        <v>0</v>
      </c>
      <c r="O66" s="67">
        <f t="shared" si="3"/>
        <v>0</v>
      </c>
      <c r="P66" s="68" t="s">
        <v>664</v>
      </c>
      <c r="Q66" s="83">
        <v>0</v>
      </c>
      <c r="R66" s="83">
        <v>0</v>
      </c>
      <c r="S66" s="83">
        <v>0</v>
      </c>
      <c r="T66" s="84">
        <v>0</v>
      </c>
      <c r="U66" s="63">
        <f t="shared" si="4"/>
        <v>0</v>
      </c>
      <c r="V66" s="84">
        <v>0</v>
      </c>
      <c r="W66" s="63">
        <f t="shared" si="4"/>
        <v>0</v>
      </c>
      <c r="X66" s="84">
        <v>0</v>
      </c>
      <c r="Y66" s="67">
        <f t="shared" ref="Y66" si="76">+X66*$K66</f>
        <v>0</v>
      </c>
      <c r="Z66" s="68" t="s">
        <v>711</v>
      </c>
      <c r="AA66" s="68" t="s">
        <v>712</v>
      </c>
      <c r="AB66" s="68" t="s">
        <v>276</v>
      </c>
      <c r="AC66" s="68">
        <v>33137</v>
      </c>
      <c r="AD66" s="68" t="s">
        <v>256</v>
      </c>
    </row>
    <row r="67" spans="1:30" hidden="1">
      <c r="A67" s="44">
        <f t="shared" si="6"/>
        <v>60</v>
      </c>
      <c r="B67" s="68" t="s">
        <v>84</v>
      </c>
      <c r="C67" s="68" t="s">
        <v>677</v>
      </c>
      <c r="D67" s="68" t="s">
        <v>54</v>
      </c>
      <c r="E67" s="64" t="str">
        <f t="shared" si="2"/>
        <v>Jenn Berk</v>
      </c>
      <c r="F67" s="68" t="s">
        <v>104</v>
      </c>
      <c r="G67" s="68" t="s">
        <v>105</v>
      </c>
      <c r="H67" s="68" t="s">
        <v>26</v>
      </c>
      <c r="I67" s="68"/>
      <c r="J67" s="68"/>
      <c r="K67" s="68">
        <f t="shared" si="50"/>
        <v>2</v>
      </c>
      <c r="L67" s="69">
        <v>0.5</v>
      </c>
      <c r="M67" s="67">
        <f t="shared" si="51"/>
        <v>1</v>
      </c>
      <c r="N67" s="84">
        <v>0</v>
      </c>
      <c r="O67" s="67">
        <f t="shared" si="3"/>
        <v>0</v>
      </c>
      <c r="P67" s="68" t="s">
        <v>664</v>
      </c>
      <c r="Q67" s="83">
        <v>0</v>
      </c>
      <c r="R67" s="83">
        <v>0</v>
      </c>
      <c r="S67" s="83">
        <v>0</v>
      </c>
      <c r="T67" s="84">
        <v>0</v>
      </c>
      <c r="U67" s="63">
        <f t="shared" si="4"/>
        <v>0</v>
      </c>
      <c r="V67" s="84">
        <v>0</v>
      </c>
      <c r="W67" s="63">
        <f t="shared" si="4"/>
        <v>0</v>
      </c>
      <c r="X67" s="84">
        <v>0</v>
      </c>
      <c r="Y67" s="67">
        <f t="shared" ref="Y67" si="77">+X67*$K67</f>
        <v>0</v>
      </c>
      <c r="Z67" s="68" t="s">
        <v>742</v>
      </c>
      <c r="AA67" s="68" t="s">
        <v>255</v>
      </c>
      <c r="AB67" s="68" t="s">
        <v>255</v>
      </c>
      <c r="AC67" s="68">
        <v>10010</v>
      </c>
      <c r="AD67" s="68" t="s">
        <v>256</v>
      </c>
    </row>
    <row r="68" spans="1:30" hidden="1">
      <c r="A68" s="44">
        <f t="shared" si="6"/>
        <v>61</v>
      </c>
      <c r="B68" s="68" t="s">
        <v>84</v>
      </c>
      <c r="C68" s="68" t="s">
        <v>677</v>
      </c>
      <c r="D68" s="68" t="s">
        <v>54</v>
      </c>
      <c r="E68" s="64" t="str">
        <f t="shared" si="2"/>
        <v>Kelly Hendrix</v>
      </c>
      <c r="F68" s="68" t="s">
        <v>107</v>
      </c>
      <c r="G68" s="68" t="s">
        <v>108</v>
      </c>
      <c r="H68" s="68"/>
      <c r="I68" s="68"/>
      <c r="J68" s="68"/>
      <c r="K68" s="68">
        <f t="shared" si="50"/>
        <v>1</v>
      </c>
      <c r="L68" s="69">
        <v>0.75</v>
      </c>
      <c r="M68" s="67">
        <f t="shared" si="51"/>
        <v>0.75</v>
      </c>
      <c r="N68" s="84">
        <v>0</v>
      </c>
      <c r="O68" s="67">
        <f t="shared" si="3"/>
        <v>0</v>
      </c>
      <c r="P68" s="68" t="s">
        <v>665</v>
      </c>
      <c r="Q68" s="83">
        <v>0</v>
      </c>
      <c r="R68" s="83">
        <v>1</v>
      </c>
      <c r="S68" s="83">
        <v>1</v>
      </c>
      <c r="T68" s="84">
        <v>0</v>
      </c>
      <c r="U68" s="63">
        <f t="shared" si="4"/>
        <v>0</v>
      </c>
      <c r="V68" s="84">
        <v>0</v>
      </c>
      <c r="W68" s="63">
        <f t="shared" si="4"/>
        <v>0</v>
      </c>
      <c r="X68" s="84">
        <v>0</v>
      </c>
      <c r="Y68" s="67">
        <f t="shared" ref="Y68" si="78">+X68*$K68</f>
        <v>0</v>
      </c>
      <c r="Z68" s="68" t="s">
        <v>269</v>
      </c>
      <c r="AA68" s="68" t="s">
        <v>270</v>
      </c>
      <c r="AB68" s="68" t="s">
        <v>271</v>
      </c>
      <c r="AC68" s="68">
        <v>90036</v>
      </c>
      <c r="AD68" s="68" t="s">
        <v>256</v>
      </c>
    </row>
    <row r="69" spans="1:30" hidden="1">
      <c r="A69" s="44">
        <f t="shared" si="6"/>
        <v>62</v>
      </c>
      <c r="B69" s="68" t="s">
        <v>84</v>
      </c>
      <c r="C69" s="68" t="s">
        <v>677</v>
      </c>
      <c r="D69" s="68" t="s">
        <v>54</v>
      </c>
      <c r="E69" s="64" t="str">
        <f t="shared" si="2"/>
        <v>Krissy Eagan</v>
      </c>
      <c r="F69" s="68" t="s">
        <v>109</v>
      </c>
      <c r="G69" s="68" t="s">
        <v>110</v>
      </c>
      <c r="H69" s="68"/>
      <c r="I69" s="68"/>
      <c r="J69" s="68"/>
      <c r="K69" s="68">
        <f t="shared" ref="K69:K100" si="79">+(3-(ISBLANK(H69)+ISBLANK(I69)+ISBLANK(J69))+1)</f>
        <v>1</v>
      </c>
      <c r="L69" s="69">
        <v>0.75</v>
      </c>
      <c r="M69" s="67">
        <f t="shared" ref="M69:M100" si="80">+K69*L69</f>
        <v>0.75</v>
      </c>
      <c r="N69" s="84">
        <v>0</v>
      </c>
      <c r="O69" s="67">
        <f t="shared" si="3"/>
        <v>0</v>
      </c>
      <c r="P69" s="68" t="s">
        <v>664</v>
      </c>
      <c r="Q69" s="83">
        <v>0</v>
      </c>
      <c r="R69" s="83">
        <v>0</v>
      </c>
      <c r="S69" s="83">
        <v>0</v>
      </c>
      <c r="T69" s="84">
        <v>0</v>
      </c>
      <c r="U69" s="63">
        <f t="shared" si="4"/>
        <v>0</v>
      </c>
      <c r="V69" s="84">
        <v>0</v>
      </c>
      <c r="W69" s="63">
        <f t="shared" si="4"/>
        <v>0</v>
      </c>
      <c r="X69" s="84">
        <v>0</v>
      </c>
      <c r="Y69" s="67">
        <f t="shared" ref="Y69" si="81">+X69*$K69</f>
        <v>0</v>
      </c>
      <c r="Z69" s="68" t="s">
        <v>269</v>
      </c>
      <c r="AA69" s="68" t="s">
        <v>270</v>
      </c>
      <c r="AB69" s="68" t="s">
        <v>271</v>
      </c>
      <c r="AC69" s="68">
        <v>90036</v>
      </c>
      <c r="AD69" s="68" t="s">
        <v>256</v>
      </c>
    </row>
    <row r="70" spans="1:30" hidden="1">
      <c r="A70" s="44">
        <f t="shared" si="6"/>
        <v>63</v>
      </c>
      <c r="B70" s="68" t="s">
        <v>84</v>
      </c>
      <c r="C70" s="68" t="s">
        <v>677</v>
      </c>
      <c r="D70" s="68" t="s">
        <v>54</v>
      </c>
      <c r="E70" s="64" t="str">
        <f t="shared" ref="E70:E133" si="82">+F70&amp;" "&amp;G70</f>
        <v>Tracey Raferty</v>
      </c>
      <c r="F70" s="68" t="s">
        <v>111</v>
      </c>
      <c r="G70" s="68" t="s">
        <v>112</v>
      </c>
      <c r="H70" s="68"/>
      <c r="I70" s="68"/>
      <c r="J70" s="68"/>
      <c r="K70" s="68">
        <f t="shared" si="79"/>
        <v>1</v>
      </c>
      <c r="L70" s="69">
        <v>0.75</v>
      </c>
      <c r="M70" s="67">
        <f t="shared" si="80"/>
        <v>0.75</v>
      </c>
      <c r="N70" s="84">
        <v>0</v>
      </c>
      <c r="O70" s="67">
        <f t="shared" ref="O70:O133" si="83">+K70*N70*L70</f>
        <v>0</v>
      </c>
      <c r="P70" s="68" t="s">
        <v>665</v>
      </c>
      <c r="Q70" s="83">
        <v>0</v>
      </c>
      <c r="R70" s="83">
        <v>1</v>
      </c>
      <c r="S70" s="83">
        <v>1</v>
      </c>
      <c r="T70" s="84">
        <v>0</v>
      </c>
      <c r="U70" s="63">
        <f t="shared" ref="U70:W133" si="84">+T70*$K70</f>
        <v>0</v>
      </c>
      <c r="V70" s="84">
        <v>0</v>
      </c>
      <c r="W70" s="63">
        <f t="shared" si="84"/>
        <v>0</v>
      </c>
      <c r="X70" s="84">
        <v>0</v>
      </c>
      <c r="Y70" s="67">
        <f t="shared" ref="Y70" si="85">+X70*$K70</f>
        <v>0</v>
      </c>
      <c r="Z70" s="68" t="s">
        <v>269</v>
      </c>
      <c r="AA70" s="68" t="s">
        <v>270</v>
      </c>
      <c r="AB70" s="68" t="s">
        <v>271</v>
      </c>
      <c r="AC70" s="68">
        <v>90036</v>
      </c>
      <c r="AD70" s="68" t="s">
        <v>256</v>
      </c>
    </row>
    <row r="71" spans="1:30" hidden="1">
      <c r="A71" s="44">
        <f t="shared" si="6"/>
        <v>64</v>
      </c>
      <c r="B71" s="68" t="s">
        <v>84</v>
      </c>
      <c r="C71" s="68" t="s">
        <v>677</v>
      </c>
      <c r="D71" s="68" t="s">
        <v>54</v>
      </c>
      <c r="E71" s="64" t="str">
        <f t="shared" si="82"/>
        <v>Carrie Ainsworth</v>
      </c>
      <c r="F71" s="68" t="s">
        <v>113</v>
      </c>
      <c r="G71" s="68" t="s">
        <v>114</v>
      </c>
      <c r="H71" s="68" t="s">
        <v>708</v>
      </c>
      <c r="I71" s="68"/>
      <c r="J71" s="68"/>
      <c r="K71" s="68">
        <f t="shared" si="79"/>
        <v>2</v>
      </c>
      <c r="L71" s="69">
        <v>0.75</v>
      </c>
      <c r="M71" s="67">
        <f t="shared" si="80"/>
        <v>1.5</v>
      </c>
      <c r="N71" s="84">
        <v>0</v>
      </c>
      <c r="O71" s="67">
        <f t="shared" si="83"/>
        <v>0</v>
      </c>
      <c r="P71" s="68" t="s">
        <v>664</v>
      </c>
      <c r="Q71" s="83">
        <v>0</v>
      </c>
      <c r="R71" s="83">
        <v>0</v>
      </c>
      <c r="S71" s="83">
        <v>0</v>
      </c>
      <c r="T71" s="84">
        <v>0</v>
      </c>
      <c r="U71" s="63">
        <f t="shared" si="84"/>
        <v>0</v>
      </c>
      <c r="V71" s="84">
        <v>0</v>
      </c>
      <c r="W71" s="63">
        <f t="shared" si="84"/>
        <v>0</v>
      </c>
      <c r="X71" s="84">
        <v>0</v>
      </c>
      <c r="Y71" s="67">
        <f t="shared" ref="Y71" si="86">+X71*$K71</f>
        <v>0</v>
      </c>
      <c r="Z71" s="68" t="s">
        <v>707</v>
      </c>
      <c r="AA71" s="68" t="s">
        <v>270</v>
      </c>
      <c r="AB71" s="68" t="s">
        <v>271</v>
      </c>
      <c r="AC71" s="68">
        <v>90035</v>
      </c>
      <c r="AD71" s="68" t="s">
        <v>256</v>
      </c>
    </row>
    <row r="72" spans="1:30" s="121" customFormat="1" hidden="1">
      <c r="A72" s="113">
        <f t="shared" si="6"/>
        <v>65</v>
      </c>
      <c r="B72" s="114" t="s">
        <v>84</v>
      </c>
      <c r="C72" s="114" t="s">
        <v>677</v>
      </c>
      <c r="D72" s="114" t="s">
        <v>54</v>
      </c>
      <c r="E72" s="115" t="str">
        <f t="shared" si="82"/>
        <v>Erica Eisenberg</v>
      </c>
      <c r="F72" s="114" t="s">
        <v>115</v>
      </c>
      <c r="G72" s="114" t="s">
        <v>116</v>
      </c>
      <c r="H72" s="114"/>
      <c r="I72" s="114"/>
      <c r="J72" s="114"/>
      <c r="K72" s="114">
        <f t="shared" si="79"/>
        <v>1</v>
      </c>
      <c r="L72" s="116">
        <v>0.5</v>
      </c>
      <c r="M72" s="117">
        <f t="shared" si="80"/>
        <v>0.5</v>
      </c>
      <c r="N72" s="118">
        <v>0</v>
      </c>
      <c r="O72" s="117">
        <f t="shared" si="83"/>
        <v>0</v>
      </c>
      <c r="P72" s="114" t="s">
        <v>664</v>
      </c>
      <c r="Q72" s="119">
        <v>0</v>
      </c>
      <c r="R72" s="119">
        <v>0</v>
      </c>
      <c r="S72" s="119">
        <v>0</v>
      </c>
      <c r="T72" s="118">
        <v>0</v>
      </c>
      <c r="U72" s="120">
        <f t="shared" si="84"/>
        <v>0</v>
      </c>
      <c r="V72" s="118">
        <v>0</v>
      </c>
      <c r="W72" s="120">
        <f t="shared" si="84"/>
        <v>0</v>
      </c>
      <c r="X72" s="118">
        <v>0</v>
      </c>
      <c r="Y72" s="117">
        <f t="shared" ref="Y72" si="87">+X72*$K72</f>
        <v>0</v>
      </c>
      <c r="Z72" s="114"/>
      <c r="AA72" s="114"/>
      <c r="AB72" s="114"/>
      <c r="AC72" s="114"/>
      <c r="AD72" s="114"/>
    </row>
    <row r="73" spans="1:30" s="121" customFormat="1" hidden="1">
      <c r="A73" s="113">
        <f t="shared" si="6"/>
        <v>66</v>
      </c>
      <c r="B73" s="114" t="s">
        <v>84</v>
      </c>
      <c r="C73" s="114" t="s">
        <v>677</v>
      </c>
      <c r="D73" s="114" t="s">
        <v>54</v>
      </c>
      <c r="E73" s="115" t="str">
        <f t="shared" si="82"/>
        <v>Lisa Lopez</v>
      </c>
      <c r="F73" s="114" t="s">
        <v>117</v>
      </c>
      <c r="G73" s="114" t="s">
        <v>118</v>
      </c>
      <c r="H73" s="114"/>
      <c r="I73" s="114"/>
      <c r="J73" s="114"/>
      <c r="K73" s="114">
        <f t="shared" si="79"/>
        <v>1</v>
      </c>
      <c r="L73" s="116">
        <v>0.5</v>
      </c>
      <c r="M73" s="117">
        <f t="shared" si="80"/>
        <v>0.5</v>
      </c>
      <c r="N73" s="118">
        <v>0</v>
      </c>
      <c r="O73" s="117">
        <f t="shared" si="83"/>
        <v>0</v>
      </c>
      <c r="P73" s="114" t="s">
        <v>664</v>
      </c>
      <c r="Q73" s="119">
        <v>0</v>
      </c>
      <c r="R73" s="119">
        <v>0</v>
      </c>
      <c r="S73" s="119">
        <v>0</v>
      </c>
      <c r="T73" s="118">
        <v>0</v>
      </c>
      <c r="U73" s="120">
        <f t="shared" si="84"/>
        <v>0</v>
      </c>
      <c r="V73" s="118">
        <v>0</v>
      </c>
      <c r="W73" s="120">
        <f t="shared" si="84"/>
        <v>0</v>
      </c>
      <c r="X73" s="118">
        <v>0</v>
      </c>
      <c r="Y73" s="117">
        <f t="shared" ref="Y73" si="88">+X73*$K73</f>
        <v>0</v>
      </c>
      <c r="Z73" s="114"/>
      <c r="AA73" s="114"/>
      <c r="AB73" s="114"/>
      <c r="AC73" s="114"/>
      <c r="AD73" s="114"/>
    </row>
    <row r="74" spans="1:30" hidden="1">
      <c r="A74" s="44">
        <f t="shared" si="6"/>
        <v>67</v>
      </c>
      <c r="B74" s="68" t="s">
        <v>84</v>
      </c>
      <c r="C74" s="68" t="s">
        <v>677</v>
      </c>
      <c r="D74" s="68" t="s">
        <v>54</v>
      </c>
      <c r="E74" s="64" t="str">
        <f t="shared" si="82"/>
        <v>Stephanie Ramos</v>
      </c>
      <c r="F74" s="68" t="s">
        <v>119</v>
      </c>
      <c r="G74" s="68" t="s">
        <v>120</v>
      </c>
      <c r="H74" s="68" t="s">
        <v>26</v>
      </c>
      <c r="I74" s="68"/>
      <c r="J74" s="68"/>
      <c r="K74" s="68">
        <f t="shared" si="79"/>
        <v>2</v>
      </c>
      <c r="L74" s="69">
        <v>1</v>
      </c>
      <c r="M74" s="67">
        <f t="shared" si="80"/>
        <v>2</v>
      </c>
      <c r="N74" s="84">
        <v>0</v>
      </c>
      <c r="O74" s="67">
        <f t="shared" si="83"/>
        <v>0</v>
      </c>
      <c r="P74" s="68" t="s">
        <v>663</v>
      </c>
      <c r="Q74" s="83">
        <v>0</v>
      </c>
      <c r="R74" s="83">
        <v>1</v>
      </c>
      <c r="S74" s="83">
        <v>1</v>
      </c>
      <c r="T74" s="84">
        <v>0</v>
      </c>
      <c r="U74" s="63">
        <f t="shared" si="84"/>
        <v>0</v>
      </c>
      <c r="V74" s="84">
        <v>0</v>
      </c>
      <c r="W74" s="63">
        <f t="shared" si="84"/>
        <v>0</v>
      </c>
      <c r="X74" s="84">
        <v>0</v>
      </c>
      <c r="Y74" s="67">
        <f t="shared" ref="Y74" si="89">+X74*$K74</f>
        <v>0</v>
      </c>
      <c r="Z74" s="68" t="s">
        <v>721</v>
      </c>
      <c r="AA74" s="68" t="s">
        <v>418</v>
      </c>
      <c r="AB74" s="68" t="s">
        <v>255</v>
      </c>
      <c r="AC74" s="68">
        <v>11211</v>
      </c>
      <c r="AD74" s="68" t="s">
        <v>256</v>
      </c>
    </row>
    <row r="75" spans="1:30" hidden="1">
      <c r="A75" s="44">
        <f t="shared" si="6"/>
        <v>68</v>
      </c>
      <c r="B75" s="68" t="s">
        <v>84</v>
      </c>
      <c r="C75" s="68" t="s">
        <v>677</v>
      </c>
      <c r="D75" s="68" t="s">
        <v>54</v>
      </c>
      <c r="E75" s="64" t="str">
        <f t="shared" si="82"/>
        <v>Jennifer McMillon</v>
      </c>
      <c r="F75" s="68" t="s">
        <v>422</v>
      </c>
      <c r="G75" s="68" t="s">
        <v>644</v>
      </c>
      <c r="H75" s="68"/>
      <c r="I75" s="68"/>
      <c r="J75" s="68"/>
      <c r="K75" s="68">
        <f t="shared" si="79"/>
        <v>1</v>
      </c>
      <c r="L75" s="69">
        <v>0.75</v>
      </c>
      <c r="M75" s="67">
        <f t="shared" si="80"/>
        <v>0.75</v>
      </c>
      <c r="N75" s="84">
        <v>0</v>
      </c>
      <c r="O75" s="67">
        <f t="shared" si="83"/>
        <v>0</v>
      </c>
      <c r="P75" s="68" t="s">
        <v>663</v>
      </c>
      <c r="Q75" s="83">
        <v>0</v>
      </c>
      <c r="R75" s="83">
        <v>1</v>
      </c>
      <c r="S75" s="83">
        <v>1</v>
      </c>
      <c r="T75" s="84">
        <v>0</v>
      </c>
      <c r="U75" s="63">
        <f t="shared" si="84"/>
        <v>0</v>
      </c>
      <c r="V75" s="84">
        <v>0</v>
      </c>
      <c r="W75" s="63">
        <f t="shared" si="84"/>
        <v>0</v>
      </c>
      <c r="X75" s="84">
        <v>0</v>
      </c>
      <c r="Y75" s="67">
        <f t="shared" ref="Y75" si="90">+X75*$K75</f>
        <v>0</v>
      </c>
      <c r="Z75" s="68" t="s">
        <v>713</v>
      </c>
      <c r="AA75" s="68" t="s">
        <v>255</v>
      </c>
      <c r="AB75" s="68" t="s">
        <v>255</v>
      </c>
      <c r="AC75" s="68">
        <v>10028</v>
      </c>
      <c r="AD75" s="68" t="s">
        <v>256</v>
      </c>
    </row>
    <row r="76" spans="1:30" hidden="1">
      <c r="A76" s="44">
        <f t="shared" ref="A76:A133" si="91">A75+1</f>
        <v>69</v>
      </c>
      <c r="B76" s="68" t="s">
        <v>84</v>
      </c>
      <c r="C76" s="68" t="s">
        <v>677</v>
      </c>
      <c r="D76" s="68" t="s">
        <v>54</v>
      </c>
      <c r="E76" s="64" t="str">
        <f t="shared" si="82"/>
        <v>Jessica Hochman</v>
      </c>
      <c r="F76" s="68" t="s">
        <v>106</v>
      </c>
      <c r="G76" s="68" t="s">
        <v>646</v>
      </c>
      <c r="H76" s="68"/>
      <c r="I76" s="68"/>
      <c r="J76" s="68"/>
      <c r="K76" s="68">
        <f t="shared" si="79"/>
        <v>1</v>
      </c>
      <c r="L76" s="69">
        <v>0.5</v>
      </c>
      <c r="M76" s="67">
        <f t="shared" si="80"/>
        <v>0.5</v>
      </c>
      <c r="N76" s="84">
        <v>0</v>
      </c>
      <c r="O76" s="67">
        <f t="shared" si="83"/>
        <v>0</v>
      </c>
      <c r="P76" s="68" t="s">
        <v>664</v>
      </c>
      <c r="Q76" s="83">
        <v>0</v>
      </c>
      <c r="R76" s="83">
        <v>0</v>
      </c>
      <c r="S76" s="83">
        <v>0</v>
      </c>
      <c r="T76" s="84">
        <v>0</v>
      </c>
      <c r="U76" s="63">
        <f t="shared" si="84"/>
        <v>0</v>
      </c>
      <c r="V76" s="84">
        <v>0</v>
      </c>
      <c r="W76" s="63">
        <f t="shared" si="84"/>
        <v>0</v>
      </c>
      <c r="X76" s="84">
        <v>0</v>
      </c>
      <c r="Y76" s="67">
        <f t="shared" ref="Y76" si="92">+X76*$K76</f>
        <v>0</v>
      </c>
      <c r="Z76" s="68" t="s">
        <v>753</v>
      </c>
      <c r="AA76" s="68" t="s">
        <v>255</v>
      </c>
      <c r="AB76" s="68" t="s">
        <v>255</v>
      </c>
      <c r="AC76" s="68">
        <v>10128</v>
      </c>
      <c r="AD76" s="68" t="s">
        <v>256</v>
      </c>
    </row>
    <row r="77" spans="1:30" s="121" customFormat="1" hidden="1">
      <c r="A77" s="113">
        <f t="shared" si="91"/>
        <v>70</v>
      </c>
      <c r="B77" s="114" t="s">
        <v>124</v>
      </c>
      <c r="C77" s="114" t="s">
        <v>677</v>
      </c>
      <c r="D77" s="114" t="s">
        <v>54</v>
      </c>
      <c r="E77" s="115" t="str">
        <f t="shared" si="82"/>
        <v>Jonathan Holmes</v>
      </c>
      <c r="F77" s="114" t="s">
        <v>121</v>
      </c>
      <c r="G77" s="114" t="s">
        <v>122</v>
      </c>
      <c r="H77" s="114" t="s">
        <v>123</v>
      </c>
      <c r="I77" s="114"/>
      <c r="J77" s="114"/>
      <c r="K77" s="114">
        <f t="shared" si="79"/>
        <v>2</v>
      </c>
      <c r="L77" s="116">
        <v>0.25</v>
      </c>
      <c r="M77" s="117">
        <f t="shared" si="80"/>
        <v>0.5</v>
      </c>
      <c r="N77" s="118">
        <v>0</v>
      </c>
      <c r="O77" s="117">
        <f t="shared" si="83"/>
        <v>0</v>
      </c>
      <c r="P77" s="114" t="s">
        <v>664</v>
      </c>
      <c r="Q77" s="119">
        <v>0</v>
      </c>
      <c r="R77" s="119">
        <v>0</v>
      </c>
      <c r="S77" s="119">
        <v>0</v>
      </c>
      <c r="T77" s="118">
        <v>0</v>
      </c>
      <c r="U77" s="120">
        <f t="shared" si="84"/>
        <v>0</v>
      </c>
      <c r="V77" s="118">
        <v>0</v>
      </c>
      <c r="W77" s="120">
        <f t="shared" si="84"/>
        <v>0</v>
      </c>
      <c r="X77" s="118">
        <v>0</v>
      </c>
      <c r="Y77" s="117">
        <f t="shared" ref="Y77" si="93">+X77*$K77</f>
        <v>0</v>
      </c>
      <c r="Z77" s="114"/>
      <c r="AA77" s="114"/>
      <c r="AB77" s="114"/>
      <c r="AC77" s="114"/>
      <c r="AD77" s="114"/>
    </row>
    <row r="78" spans="1:30" hidden="1">
      <c r="A78" s="44">
        <f t="shared" si="91"/>
        <v>71</v>
      </c>
      <c r="B78" s="68" t="s">
        <v>124</v>
      </c>
      <c r="C78" s="68" t="s">
        <v>677</v>
      </c>
      <c r="D78" s="68" t="s">
        <v>54</v>
      </c>
      <c r="E78" s="64" t="str">
        <f t="shared" si="82"/>
        <v>Alona Tolentino</v>
      </c>
      <c r="F78" s="68" t="s">
        <v>125</v>
      </c>
      <c r="G78" s="68" t="s">
        <v>126</v>
      </c>
      <c r="H78" s="68" t="s">
        <v>423</v>
      </c>
      <c r="I78" s="68"/>
      <c r="J78" s="68"/>
      <c r="K78" s="68">
        <f t="shared" si="79"/>
        <v>2</v>
      </c>
      <c r="L78" s="69">
        <v>1</v>
      </c>
      <c r="M78" s="67">
        <f t="shared" si="80"/>
        <v>2</v>
      </c>
      <c r="N78" s="84">
        <v>0</v>
      </c>
      <c r="O78" s="67">
        <f t="shared" si="83"/>
        <v>0</v>
      </c>
      <c r="P78" s="68" t="s">
        <v>663</v>
      </c>
      <c r="Q78" s="83">
        <v>0</v>
      </c>
      <c r="R78" s="83">
        <v>1</v>
      </c>
      <c r="S78" s="83">
        <v>1</v>
      </c>
      <c r="T78" s="84">
        <v>0</v>
      </c>
      <c r="U78" s="63">
        <f t="shared" si="84"/>
        <v>0</v>
      </c>
      <c r="V78" s="84">
        <v>0</v>
      </c>
      <c r="W78" s="63">
        <f t="shared" si="84"/>
        <v>0</v>
      </c>
      <c r="X78" s="84">
        <v>0</v>
      </c>
      <c r="Y78" s="67">
        <f t="shared" ref="Y78" si="94">+X78*$K78</f>
        <v>0</v>
      </c>
      <c r="Z78" s="68" t="s">
        <v>743</v>
      </c>
      <c r="AA78" s="68" t="s">
        <v>308</v>
      </c>
      <c r="AB78" s="68" t="s">
        <v>271</v>
      </c>
      <c r="AC78" s="68">
        <v>94123</v>
      </c>
      <c r="AD78" s="68" t="s">
        <v>256</v>
      </c>
    </row>
    <row r="79" spans="1:30" hidden="1">
      <c r="A79" s="44">
        <f t="shared" si="91"/>
        <v>72</v>
      </c>
      <c r="B79" s="68" t="s">
        <v>124</v>
      </c>
      <c r="C79" s="68" t="s">
        <v>677</v>
      </c>
      <c r="D79" s="68" t="s">
        <v>54</v>
      </c>
      <c r="E79" s="64" t="str">
        <f t="shared" si="82"/>
        <v>Luan Bui</v>
      </c>
      <c r="F79" s="68" t="s">
        <v>127</v>
      </c>
      <c r="G79" s="68" t="s">
        <v>128</v>
      </c>
      <c r="H79" s="68"/>
      <c r="I79" s="68"/>
      <c r="J79" s="68"/>
      <c r="K79" s="68">
        <f t="shared" si="79"/>
        <v>1</v>
      </c>
      <c r="L79" s="69">
        <v>1</v>
      </c>
      <c r="M79" s="67">
        <f t="shared" si="80"/>
        <v>1</v>
      </c>
      <c r="N79" s="84">
        <v>0</v>
      </c>
      <c r="O79" s="67">
        <f t="shared" si="83"/>
        <v>0</v>
      </c>
      <c r="P79" s="68" t="s">
        <v>663</v>
      </c>
      <c r="Q79" s="83">
        <v>0</v>
      </c>
      <c r="R79" s="83">
        <v>1</v>
      </c>
      <c r="S79" s="83">
        <v>1</v>
      </c>
      <c r="T79" s="84">
        <v>0</v>
      </c>
      <c r="U79" s="63">
        <f t="shared" si="84"/>
        <v>0</v>
      </c>
      <c r="V79" s="84">
        <v>0</v>
      </c>
      <c r="W79" s="63">
        <f t="shared" si="84"/>
        <v>0</v>
      </c>
      <c r="X79" s="84">
        <v>0</v>
      </c>
      <c r="Y79" s="67">
        <f t="shared" ref="Y79" si="95">+X79*$K79</f>
        <v>0</v>
      </c>
      <c r="Z79" s="68" t="s">
        <v>331</v>
      </c>
      <c r="AA79" s="68" t="s">
        <v>270</v>
      </c>
      <c r="AB79" s="68" t="s">
        <v>271</v>
      </c>
      <c r="AC79" s="68">
        <v>90036</v>
      </c>
      <c r="AD79" s="68" t="s">
        <v>256</v>
      </c>
    </row>
    <row r="80" spans="1:30" s="121" customFormat="1" hidden="1">
      <c r="A80" s="113">
        <f t="shared" si="91"/>
        <v>73</v>
      </c>
      <c r="B80" s="114" t="s">
        <v>84</v>
      </c>
      <c r="C80" s="114" t="s">
        <v>677</v>
      </c>
      <c r="D80" s="114" t="s">
        <v>54</v>
      </c>
      <c r="E80" s="115" t="str">
        <f t="shared" si="82"/>
        <v>Lindsay Hutter</v>
      </c>
      <c r="F80" s="114" t="s">
        <v>129</v>
      </c>
      <c r="G80" s="114" t="s">
        <v>130</v>
      </c>
      <c r="H80" s="114" t="s">
        <v>131</v>
      </c>
      <c r="I80" s="114"/>
      <c r="J80" s="114"/>
      <c r="K80" s="114">
        <f t="shared" si="79"/>
        <v>2</v>
      </c>
      <c r="L80" s="116">
        <v>0.75</v>
      </c>
      <c r="M80" s="117">
        <f t="shared" si="80"/>
        <v>1.5</v>
      </c>
      <c r="N80" s="118">
        <v>0</v>
      </c>
      <c r="O80" s="117">
        <f t="shared" si="83"/>
        <v>0</v>
      </c>
      <c r="P80" s="114" t="s">
        <v>663</v>
      </c>
      <c r="Q80" s="119">
        <v>0</v>
      </c>
      <c r="R80" s="119">
        <v>0</v>
      </c>
      <c r="S80" s="119">
        <v>1</v>
      </c>
      <c r="T80" s="118">
        <v>0</v>
      </c>
      <c r="U80" s="120">
        <f t="shared" si="84"/>
        <v>0</v>
      </c>
      <c r="V80" s="118">
        <v>0</v>
      </c>
      <c r="W80" s="120">
        <f t="shared" si="84"/>
        <v>0</v>
      </c>
      <c r="X80" s="118">
        <v>0</v>
      </c>
      <c r="Y80" s="117">
        <f t="shared" ref="Y80" si="96">+X80*$K80</f>
        <v>0</v>
      </c>
      <c r="Z80" s="114"/>
      <c r="AA80" s="114"/>
      <c r="AB80" s="114"/>
      <c r="AC80" s="114"/>
      <c r="AD80" s="114"/>
    </row>
    <row r="81" spans="1:30" hidden="1">
      <c r="A81" s="44">
        <f t="shared" si="91"/>
        <v>74</v>
      </c>
      <c r="B81" s="68" t="s">
        <v>84</v>
      </c>
      <c r="C81" s="68" t="s">
        <v>677</v>
      </c>
      <c r="D81" s="68" t="s">
        <v>54</v>
      </c>
      <c r="E81" s="64" t="str">
        <f t="shared" si="82"/>
        <v>Jeremy Nehebler</v>
      </c>
      <c r="F81" s="68" t="s">
        <v>132</v>
      </c>
      <c r="G81" s="68" t="s">
        <v>93</v>
      </c>
      <c r="H81" s="68"/>
      <c r="I81" s="68"/>
      <c r="J81" s="68"/>
      <c r="K81" s="68">
        <f t="shared" si="79"/>
        <v>1</v>
      </c>
      <c r="L81" s="69">
        <v>1</v>
      </c>
      <c r="M81" s="67">
        <f t="shared" si="80"/>
        <v>1</v>
      </c>
      <c r="N81" s="84">
        <v>0</v>
      </c>
      <c r="O81" s="67">
        <f t="shared" si="83"/>
        <v>0</v>
      </c>
      <c r="P81" s="68" t="s">
        <v>664</v>
      </c>
      <c r="Q81" s="83">
        <v>0</v>
      </c>
      <c r="R81" s="83">
        <v>0</v>
      </c>
      <c r="S81" s="83">
        <v>0</v>
      </c>
      <c r="T81" s="84">
        <v>0</v>
      </c>
      <c r="U81" s="63">
        <f t="shared" si="84"/>
        <v>0</v>
      </c>
      <c r="V81" s="84">
        <v>0</v>
      </c>
      <c r="W81" s="63">
        <f t="shared" si="84"/>
        <v>0</v>
      </c>
      <c r="X81" s="84">
        <v>0</v>
      </c>
      <c r="Y81" s="67">
        <f t="shared" ref="Y81" si="97">+X81*$K81</f>
        <v>0</v>
      </c>
      <c r="Z81" s="68" t="s">
        <v>710</v>
      </c>
      <c r="AA81" s="68" t="s">
        <v>255</v>
      </c>
      <c r="AB81" s="68" t="s">
        <v>255</v>
      </c>
      <c r="AC81" s="68">
        <v>10016</v>
      </c>
      <c r="AD81" s="68" t="s">
        <v>256</v>
      </c>
    </row>
    <row r="82" spans="1:30" hidden="1">
      <c r="A82" s="44">
        <f t="shared" si="91"/>
        <v>75</v>
      </c>
      <c r="B82" s="68" t="s">
        <v>84</v>
      </c>
      <c r="C82" s="68" t="s">
        <v>677</v>
      </c>
      <c r="D82" s="68" t="s">
        <v>54</v>
      </c>
      <c r="E82" s="64" t="str">
        <f t="shared" si="82"/>
        <v>Sarah Tamchin</v>
      </c>
      <c r="F82" s="68" t="s">
        <v>133</v>
      </c>
      <c r="G82" s="68" t="s">
        <v>135</v>
      </c>
      <c r="H82" s="68" t="s">
        <v>134</v>
      </c>
      <c r="I82" s="68"/>
      <c r="J82" s="68"/>
      <c r="K82" s="68">
        <f t="shared" si="79"/>
        <v>2</v>
      </c>
      <c r="L82" s="69">
        <v>0.25</v>
      </c>
      <c r="M82" s="67">
        <f t="shared" si="80"/>
        <v>0.5</v>
      </c>
      <c r="N82" s="84">
        <v>0</v>
      </c>
      <c r="O82" s="67">
        <f t="shared" si="83"/>
        <v>0</v>
      </c>
      <c r="P82" s="68" t="s">
        <v>664</v>
      </c>
      <c r="Q82" s="83">
        <v>0</v>
      </c>
      <c r="R82" s="83">
        <v>0</v>
      </c>
      <c r="S82" s="83">
        <v>1</v>
      </c>
      <c r="T82" s="84">
        <v>0</v>
      </c>
      <c r="U82" s="63">
        <f t="shared" si="84"/>
        <v>0</v>
      </c>
      <c r="V82" s="84">
        <v>0</v>
      </c>
      <c r="W82" s="63">
        <f t="shared" si="84"/>
        <v>0</v>
      </c>
      <c r="X82" s="84">
        <v>0</v>
      </c>
      <c r="Y82" s="67">
        <f t="shared" ref="Y82" si="98">+X82*$K82</f>
        <v>0</v>
      </c>
      <c r="Z82" s="68" t="s">
        <v>714</v>
      </c>
      <c r="AA82" s="68" t="s">
        <v>255</v>
      </c>
      <c r="AB82" s="68" t="s">
        <v>255</v>
      </c>
      <c r="AC82" s="68">
        <v>10003</v>
      </c>
      <c r="AD82" s="68" t="s">
        <v>256</v>
      </c>
    </row>
    <row r="83" spans="1:30" s="121" customFormat="1" hidden="1">
      <c r="A83" s="113">
        <f t="shared" si="91"/>
        <v>76</v>
      </c>
      <c r="B83" s="114" t="s">
        <v>84</v>
      </c>
      <c r="C83" s="114" t="s">
        <v>677</v>
      </c>
      <c r="D83" s="114" t="s">
        <v>54</v>
      </c>
      <c r="E83" s="115" t="str">
        <f t="shared" si="82"/>
        <v>Melissa Wagshul</v>
      </c>
      <c r="F83" s="114" t="s">
        <v>136</v>
      </c>
      <c r="G83" s="114" t="s">
        <v>137</v>
      </c>
      <c r="H83" s="114"/>
      <c r="I83" s="114"/>
      <c r="J83" s="114"/>
      <c r="K83" s="114">
        <f t="shared" si="79"/>
        <v>1</v>
      </c>
      <c r="L83" s="116">
        <v>0.25</v>
      </c>
      <c r="M83" s="117">
        <f t="shared" si="80"/>
        <v>0.25</v>
      </c>
      <c r="N83" s="118">
        <v>0</v>
      </c>
      <c r="O83" s="117">
        <f t="shared" si="83"/>
        <v>0</v>
      </c>
      <c r="P83" s="114" t="s">
        <v>664</v>
      </c>
      <c r="Q83" s="119">
        <v>0</v>
      </c>
      <c r="R83" s="119">
        <v>0</v>
      </c>
      <c r="S83" s="119">
        <v>0</v>
      </c>
      <c r="T83" s="118">
        <v>0</v>
      </c>
      <c r="U83" s="120">
        <f t="shared" si="84"/>
        <v>0</v>
      </c>
      <c r="V83" s="118">
        <v>0</v>
      </c>
      <c r="W83" s="120">
        <f t="shared" si="84"/>
        <v>0</v>
      </c>
      <c r="X83" s="118">
        <v>0</v>
      </c>
      <c r="Y83" s="117">
        <f t="shared" ref="Y83" si="99">+X83*$K83</f>
        <v>0</v>
      </c>
      <c r="Z83" s="114"/>
      <c r="AA83" s="114"/>
      <c r="AB83" s="114"/>
      <c r="AC83" s="114"/>
      <c r="AD83" s="114"/>
    </row>
    <row r="84" spans="1:30" s="74" customFormat="1" hidden="1">
      <c r="A84" s="44">
        <f t="shared" si="91"/>
        <v>77</v>
      </c>
      <c r="B84" s="71" t="s">
        <v>124</v>
      </c>
      <c r="C84" s="68" t="s">
        <v>677</v>
      </c>
      <c r="D84" s="71" t="s">
        <v>54</v>
      </c>
      <c r="E84" s="64" t="str">
        <f t="shared" si="82"/>
        <v>Stephanie Love</v>
      </c>
      <c r="F84" s="71" t="s">
        <v>119</v>
      </c>
      <c r="G84" s="71" t="s">
        <v>138</v>
      </c>
      <c r="H84" s="71"/>
      <c r="I84" s="71"/>
      <c r="J84" s="71"/>
      <c r="K84" s="71">
        <f t="shared" si="79"/>
        <v>1</v>
      </c>
      <c r="L84" s="73">
        <v>0.5</v>
      </c>
      <c r="M84" s="72">
        <f t="shared" si="80"/>
        <v>0.5</v>
      </c>
      <c r="N84" s="85">
        <v>0</v>
      </c>
      <c r="O84" s="67">
        <f t="shared" si="83"/>
        <v>0</v>
      </c>
      <c r="P84" s="71" t="s">
        <v>664</v>
      </c>
      <c r="Q84" s="83">
        <v>0</v>
      </c>
      <c r="R84" s="83">
        <v>0</v>
      </c>
      <c r="S84" s="83">
        <v>0</v>
      </c>
      <c r="T84" s="84">
        <v>0</v>
      </c>
      <c r="U84" s="63">
        <f t="shared" si="84"/>
        <v>0</v>
      </c>
      <c r="V84" s="84">
        <v>0</v>
      </c>
      <c r="W84" s="63">
        <f t="shared" si="84"/>
        <v>0</v>
      </c>
      <c r="X84" s="84">
        <v>0</v>
      </c>
      <c r="Y84" s="67">
        <f t="shared" ref="Y84" si="100">+X84*$K84</f>
        <v>0</v>
      </c>
      <c r="Z84" s="71" t="s">
        <v>747</v>
      </c>
      <c r="AA84" s="71" t="s">
        <v>334</v>
      </c>
      <c r="AB84" s="71" t="s">
        <v>271</v>
      </c>
      <c r="AC84" s="71">
        <v>90403</v>
      </c>
      <c r="AD84" s="71" t="s">
        <v>256</v>
      </c>
    </row>
    <row r="85" spans="1:30" hidden="1">
      <c r="A85" s="44">
        <f t="shared" si="91"/>
        <v>78</v>
      </c>
      <c r="B85" s="68" t="s">
        <v>124</v>
      </c>
      <c r="C85" s="68" t="s">
        <v>677</v>
      </c>
      <c r="D85" s="68" t="s">
        <v>54</v>
      </c>
      <c r="E85" s="64" t="str">
        <f t="shared" si="82"/>
        <v>David Orkin</v>
      </c>
      <c r="F85" s="68" t="s">
        <v>139</v>
      </c>
      <c r="G85" s="68" t="s">
        <v>140</v>
      </c>
      <c r="H85" s="68" t="s">
        <v>26</v>
      </c>
      <c r="I85" s="68"/>
      <c r="J85" s="68"/>
      <c r="K85" s="68">
        <f t="shared" si="79"/>
        <v>2</v>
      </c>
      <c r="L85" s="69">
        <v>0</v>
      </c>
      <c r="M85" s="67">
        <f t="shared" si="80"/>
        <v>0</v>
      </c>
      <c r="N85" s="84">
        <v>0</v>
      </c>
      <c r="O85" s="67">
        <f t="shared" si="83"/>
        <v>0</v>
      </c>
      <c r="P85" s="68" t="s">
        <v>664</v>
      </c>
      <c r="Q85" s="83">
        <v>0</v>
      </c>
      <c r="R85" s="83">
        <v>0</v>
      </c>
      <c r="S85" s="83">
        <v>0</v>
      </c>
      <c r="T85" s="84">
        <v>0</v>
      </c>
      <c r="U85" s="63">
        <f t="shared" si="84"/>
        <v>0</v>
      </c>
      <c r="V85" s="84">
        <v>0</v>
      </c>
      <c r="W85" s="63">
        <f t="shared" si="84"/>
        <v>0</v>
      </c>
      <c r="X85" s="84">
        <v>0</v>
      </c>
      <c r="Y85" s="67">
        <f t="shared" ref="Y85" si="101">+X85*$K85</f>
        <v>0</v>
      </c>
      <c r="Z85" s="68" t="s">
        <v>748</v>
      </c>
      <c r="AA85" s="68" t="s">
        <v>749</v>
      </c>
      <c r="AB85" s="68" t="s">
        <v>271</v>
      </c>
      <c r="AC85" s="68">
        <v>90266</v>
      </c>
      <c r="AD85" s="68" t="s">
        <v>256</v>
      </c>
    </row>
    <row r="86" spans="1:30" hidden="1">
      <c r="A86" s="44">
        <f t="shared" si="91"/>
        <v>79</v>
      </c>
      <c r="B86" s="68" t="s">
        <v>124</v>
      </c>
      <c r="C86" s="68" t="s">
        <v>677</v>
      </c>
      <c r="D86" s="68" t="s">
        <v>54</v>
      </c>
      <c r="E86" s="64" t="str">
        <f t="shared" si="82"/>
        <v>Jeff Arnold</v>
      </c>
      <c r="F86" s="68" t="s">
        <v>141</v>
      </c>
      <c r="G86" s="68" t="s">
        <v>142</v>
      </c>
      <c r="H86" s="68" t="s">
        <v>26</v>
      </c>
      <c r="I86" s="68"/>
      <c r="J86" s="68"/>
      <c r="K86" s="68">
        <f t="shared" si="79"/>
        <v>2</v>
      </c>
      <c r="L86" s="69">
        <v>0.25</v>
      </c>
      <c r="M86" s="67">
        <f t="shared" si="80"/>
        <v>0.5</v>
      </c>
      <c r="N86" s="84">
        <v>0</v>
      </c>
      <c r="O86" s="67">
        <f t="shared" si="83"/>
        <v>0</v>
      </c>
      <c r="P86" s="68" t="s">
        <v>664</v>
      </c>
      <c r="Q86" s="83">
        <v>0</v>
      </c>
      <c r="R86" s="83">
        <v>0</v>
      </c>
      <c r="S86" s="83">
        <v>0</v>
      </c>
      <c r="T86" s="84">
        <v>0</v>
      </c>
      <c r="U86" s="63">
        <f t="shared" si="84"/>
        <v>0</v>
      </c>
      <c r="V86" s="84">
        <v>0</v>
      </c>
      <c r="W86" s="63">
        <f t="shared" si="84"/>
        <v>0</v>
      </c>
      <c r="X86" s="84">
        <v>0</v>
      </c>
      <c r="Y86" s="67">
        <f t="shared" ref="Y86" si="102">+X86*$K86</f>
        <v>0</v>
      </c>
      <c r="Z86" s="68" t="s">
        <v>750</v>
      </c>
      <c r="AA86" s="68" t="s">
        <v>751</v>
      </c>
      <c r="AB86" s="68" t="s">
        <v>271</v>
      </c>
      <c r="AC86" s="68">
        <v>90277</v>
      </c>
      <c r="AD86" s="68" t="s">
        <v>256</v>
      </c>
    </row>
    <row r="87" spans="1:30" s="121" customFormat="1" hidden="1">
      <c r="A87" s="113">
        <f t="shared" si="91"/>
        <v>80</v>
      </c>
      <c r="B87" s="114" t="s">
        <v>124</v>
      </c>
      <c r="C87" s="114" t="s">
        <v>677</v>
      </c>
      <c r="D87" s="114" t="s">
        <v>54</v>
      </c>
      <c r="E87" s="115" t="str">
        <f t="shared" si="82"/>
        <v>Dennis McDonagh</v>
      </c>
      <c r="F87" s="114" t="s">
        <v>143</v>
      </c>
      <c r="G87" s="114" t="s">
        <v>144</v>
      </c>
      <c r="H87" s="114" t="s">
        <v>26</v>
      </c>
      <c r="I87" s="114"/>
      <c r="J87" s="114"/>
      <c r="K87" s="114">
        <f t="shared" si="79"/>
        <v>2</v>
      </c>
      <c r="L87" s="116">
        <v>0.25</v>
      </c>
      <c r="M87" s="117">
        <f t="shared" si="80"/>
        <v>0.5</v>
      </c>
      <c r="N87" s="118">
        <v>0</v>
      </c>
      <c r="O87" s="117">
        <f t="shared" si="83"/>
        <v>0</v>
      </c>
      <c r="P87" s="114" t="s">
        <v>664</v>
      </c>
      <c r="Q87" s="119">
        <v>0</v>
      </c>
      <c r="R87" s="119">
        <v>0</v>
      </c>
      <c r="S87" s="119">
        <v>0</v>
      </c>
      <c r="T87" s="118">
        <v>0</v>
      </c>
      <c r="U87" s="120">
        <f t="shared" si="84"/>
        <v>0</v>
      </c>
      <c r="V87" s="118">
        <v>0</v>
      </c>
      <c r="W87" s="120">
        <f t="shared" si="84"/>
        <v>0</v>
      </c>
      <c r="X87" s="118">
        <v>0</v>
      </c>
      <c r="Y87" s="117">
        <f t="shared" ref="Y87" si="103">+X87*$K87</f>
        <v>0</v>
      </c>
      <c r="Z87" s="114"/>
      <c r="AA87" s="114"/>
      <c r="AB87" s="114"/>
      <c r="AC87" s="114"/>
      <c r="AD87" s="114"/>
    </row>
    <row r="88" spans="1:30" hidden="1">
      <c r="A88" s="44">
        <f t="shared" si="91"/>
        <v>81</v>
      </c>
      <c r="B88" s="68" t="s">
        <v>124</v>
      </c>
      <c r="C88" s="68" t="s">
        <v>677</v>
      </c>
      <c r="D88" s="68" t="s">
        <v>54</v>
      </c>
      <c r="E88" s="64" t="str">
        <f t="shared" si="82"/>
        <v>Andria Miller</v>
      </c>
      <c r="F88" s="68" t="s">
        <v>146</v>
      </c>
      <c r="G88" s="68" t="s">
        <v>147</v>
      </c>
      <c r="H88" s="68" t="s">
        <v>26</v>
      </c>
      <c r="I88" s="68"/>
      <c r="J88" s="68"/>
      <c r="K88" s="68">
        <f t="shared" si="79"/>
        <v>2</v>
      </c>
      <c r="L88" s="69">
        <v>0.25</v>
      </c>
      <c r="M88" s="67">
        <f t="shared" si="80"/>
        <v>0.5</v>
      </c>
      <c r="N88" s="84">
        <v>0</v>
      </c>
      <c r="O88" s="67">
        <f t="shared" si="83"/>
        <v>0</v>
      </c>
      <c r="P88" s="68" t="s">
        <v>664</v>
      </c>
      <c r="Q88" s="83">
        <v>0</v>
      </c>
      <c r="R88" s="83">
        <v>0</v>
      </c>
      <c r="S88" s="83">
        <v>0</v>
      </c>
      <c r="T88" s="84">
        <v>0</v>
      </c>
      <c r="U88" s="63">
        <f t="shared" si="84"/>
        <v>0</v>
      </c>
      <c r="V88" s="84">
        <v>0</v>
      </c>
      <c r="W88" s="63">
        <f t="shared" si="84"/>
        <v>0</v>
      </c>
      <c r="X88" s="84">
        <v>0</v>
      </c>
      <c r="Y88" s="67">
        <f t="shared" ref="Y88" si="104">+X88*$K88</f>
        <v>0</v>
      </c>
      <c r="Z88" s="68" t="s">
        <v>752</v>
      </c>
      <c r="AA88" s="68" t="s">
        <v>270</v>
      </c>
      <c r="AB88" s="68" t="s">
        <v>271</v>
      </c>
      <c r="AC88" s="68">
        <v>90036</v>
      </c>
      <c r="AD88" s="68" t="s">
        <v>256</v>
      </c>
    </row>
    <row r="89" spans="1:30" hidden="1">
      <c r="A89" s="44">
        <f t="shared" si="91"/>
        <v>82</v>
      </c>
      <c r="B89" s="68" t="s">
        <v>84</v>
      </c>
      <c r="C89" s="68" t="s">
        <v>677</v>
      </c>
      <c r="D89" s="68" t="s">
        <v>54</v>
      </c>
      <c r="E89" s="64" t="str">
        <f t="shared" si="82"/>
        <v>Bethany Practico</v>
      </c>
      <c r="F89" s="68" t="s">
        <v>149</v>
      </c>
      <c r="G89" s="68" t="s">
        <v>150</v>
      </c>
      <c r="H89" s="68" t="s">
        <v>26</v>
      </c>
      <c r="I89" s="68"/>
      <c r="J89" s="68"/>
      <c r="K89" s="68">
        <f t="shared" si="79"/>
        <v>2</v>
      </c>
      <c r="L89" s="69">
        <v>0.75</v>
      </c>
      <c r="M89" s="67">
        <f t="shared" si="80"/>
        <v>1.5</v>
      </c>
      <c r="N89" s="84">
        <v>0</v>
      </c>
      <c r="O89" s="67">
        <f t="shared" si="83"/>
        <v>0</v>
      </c>
      <c r="P89" s="68" t="s">
        <v>663</v>
      </c>
      <c r="Q89" s="83">
        <v>0</v>
      </c>
      <c r="R89" s="83">
        <v>0</v>
      </c>
      <c r="S89" s="83">
        <v>0</v>
      </c>
      <c r="T89" s="84">
        <v>0</v>
      </c>
      <c r="U89" s="63">
        <f t="shared" si="84"/>
        <v>0</v>
      </c>
      <c r="V89" s="84">
        <v>0</v>
      </c>
      <c r="W89" s="63">
        <f t="shared" si="84"/>
        <v>0</v>
      </c>
      <c r="X89" s="84">
        <v>0</v>
      </c>
      <c r="Y89" s="67">
        <f t="shared" ref="Y89" si="105">+X89*$K89</f>
        <v>0</v>
      </c>
      <c r="Z89" s="68" t="s">
        <v>715</v>
      </c>
      <c r="AA89" s="68" t="s">
        <v>716</v>
      </c>
      <c r="AB89" s="44" t="s">
        <v>271</v>
      </c>
      <c r="AC89" s="68">
        <v>90046</v>
      </c>
      <c r="AD89" s="68" t="s">
        <v>256</v>
      </c>
    </row>
    <row r="90" spans="1:30" s="121" customFormat="1" hidden="1">
      <c r="A90" s="113">
        <f t="shared" si="91"/>
        <v>83</v>
      </c>
      <c r="B90" s="114" t="s">
        <v>84</v>
      </c>
      <c r="C90" s="114" t="s">
        <v>677</v>
      </c>
      <c r="D90" s="114" t="s">
        <v>54</v>
      </c>
      <c r="E90" s="115" t="str">
        <f t="shared" si="82"/>
        <v>Paula Pendley</v>
      </c>
      <c r="F90" s="114" t="s">
        <v>151</v>
      </c>
      <c r="G90" s="114" t="s">
        <v>152</v>
      </c>
      <c r="H90" s="114" t="s">
        <v>744</v>
      </c>
      <c r="I90" s="114"/>
      <c r="J90" s="114"/>
      <c r="K90" s="114">
        <f t="shared" si="79"/>
        <v>2</v>
      </c>
      <c r="L90" s="116">
        <v>0.75</v>
      </c>
      <c r="M90" s="117">
        <f t="shared" si="80"/>
        <v>1.5</v>
      </c>
      <c r="N90" s="118">
        <v>0</v>
      </c>
      <c r="O90" s="117">
        <f t="shared" si="83"/>
        <v>0</v>
      </c>
      <c r="P90" s="114" t="s">
        <v>663</v>
      </c>
      <c r="Q90" s="119">
        <v>0</v>
      </c>
      <c r="R90" s="119">
        <v>1</v>
      </c>
      <c r="S90" s="119">
        <v>1</v>
      </c>
      <c r="T90" s="118">
        <v>0</v>
      </c>
      <c r="U90" s="120">
        <f t="shared" si="84"/>
        <v>0</v>
      </c>
      <c r="V90" s="118">
        <v>0</v>
      </c>
      <c r="W90" s="120">
        <f t="shared" si="84"/>
        <v>0</v>
      </c>
      <c r="X90" s="118">
        <v>0</v>
      </c>
      <c r="Y90" s="117">
        <f t="shared" ref="Y90" si="106">+X90*$K90</f>
        <v>0</v>
      </c>
      <c r="Z90" s="114"/>
      <c r="AA90" s="114"/>
      <c r="AB90" s="114"/>
      <c r="AC90" s="114"/>
      <c r="AD90" s="114"/>
    </row>
    <row r="91" spans="1:30" hidden="1">
      <c r="A91" s="44">
        <f t="shared" si="91"/>
        <v>84</v>
      </c>
      <c r="B91" s="68" t="s">
        <v>155</v>
      </c>
      <c r="C91" s="68" t="s">
        <v>4</v>
      </c>
      <c r="D91" s="68" t="s">
        <v>54</v>
      </c>
      <c r="E91" s="64" t="str">
        <f t="shared" si="82"/>
        <v>Mike Goldstein</v>
      </c>
      <c r="F91" s="68" t="s">
        <v>145</v>
      </c>
      <c r="G91" s="68" t="s">
        <v>48</v>
      </c>
      <c r="H91" s="68" t="s">
        <v>156</v>
      </c>
      <c r="I91" s="68"/>
      <c r="J91" s="68"/>
      <c r="K91" s="68">
        <f t="shared" si="79"/>
        <v>2</v>
      </c>
      <c r="L91" s="69">
        <v>1</v>
      </c>
      <c r="M91" s="67">
        <f t="shared" si="80"/>
        <v>2</v>
      </c>
      <c r="N91" s="84">
        <v>0</v>
      </c>
      <c r="O91" s="67">
        <f t="shared" si="83"/>
        <v>0</v>
      </c>
      <c r="P91" s="68" t="s">
        <v>663</v>
      </c>
      <c r="Q91" s="83">
        <v>0</v>
      </c>
      <c r="R91" s="83">
        <v>1</v>
      </c>
      <c r="S91" s="83">
        <v>1</v>
      </c>
      <c r="T91" s="84">
        <v>0</v>
      </c>
      <c r="U91" s="63">
        <f t="shared" si="84"/>
        <v>0</v>
      </c>
      <c r="V91" s="84">
        <v>0</v>
      </c>
      <c r="W91" s="63">
        <f t="shared" si="84"/>
        <v>0</v>
      </c>
      <c r="X91" s="84">
        <v>0</v>
      </c>
      <c r="Y91" s="67">
        <f t="shared" ref="Y91" si="107">+X91*$K91</f>
        <v>0</v>
      </c>
      <c r="Z91" s="68" t="s">
        <v>381</v>
      </c>
      <c r="AA91" s="68" t="s">
        <v>275</v>
      </c>
      <c r="AB91" s="68" t="s">
        <v>276</v>
      </c>
      <c r="AC91" s="68" t="s">
        <v>379</v>
      </c>
      <c r="AD91" s="68" t="s">
        <v>256</v>
      </c>
    </row>
    <row r="92" spans="1:30" s="121" customFormat="1" hidden="1">
      <c r="A92" s="113">
        <f t="shared" si="91"/>
        <v>85</v>
      </c>
      <c r="B92" s="114" t="s">
        <v>155</v>
      </c>
      <c r="C92" s="114" t="s">
        <v>4</v>
      </c>
      <c r="D92" s="114" t="s">
        <v>54</v>
      </c>
      <c r="E92" s="115" t="str">
        <f t="shared" si="82"/>
        <v>Jake []</v>
      </c>
      <c r="F92" s="114" t="s">
        <v>241</v>
      </c>
      <c r="G92" s="114" t="s">
        <v>80</v>
      </c>
      <c r="H92" s="114" t="s">
        <v>242</v>
      </c>
      <c r="I92" s="114"/>
      <c r="J92" s="114"/>
      <c r="K92" s="114">
        <f t="shared" si="79"/>
        <v>2</v>
      </c>
      <c r="L92" s="116">
        <v>1</v>
      </c>
      <c r="M92" s="117">
        <f t="shared" si="80"/>
        <v>2</v>
      </c>
      <c r="N92" s="118">
        <v>0</v>
      </c>
      <c r="O92" s="117">
        <f t="shared" si="83"/>
        <v>0</v>
      </c>
      <c r="P92" s="114" t="s">
        <v>664</v>
      </c>
      <c r="Q92" s="119">
        <v>0</v>
      </c>
      <c r="R92" s="119">
        <v>0</v>
      </c>
      <c r="S92" s="119">
        <v>0</v>
      </c>
      <c r="T92" s="118">
        <v>0</v>
      </c>
      <c r="U92" s="120">
        <f t="shared" si="84"/>
        <v>0</v>
      </c>
      <c r="V92" s="118">
        <v>0</v>
      </c>
      <c r="W92" s="120">
        <f t="shared" si="84"/>
        <v>0</v>
      </c>
      <c r="X92" s="118">
        <v>0</v>
      </c>
      <c r="Y92" s="117">
        <f t="shared" ref="Y92" si="108">+X92*$K92</f>
        <v>0</v>
      </c>
      <c r="Z92" s="114"/>
      <c r="AA92" s="114"/>
      <c r="AB92" s="114"/>
      <c r="AC92" s="114"/>
      <c r="AD92" s="114"/>
    </row>
    <row r="93" spans="1:30" hidden="1">
      <c r="A93" s="44">
        <f t="shared" si="91"/>
        <v>86</v>
      </c>
      <c r="B93" s="68" t="s">
        <v>155</v>
      </c>
      <c r="C93" s="68" t="s">
        <v>4</v>
      </c>
      <c r="D93" s="68" t="s">
        <v>54</v>
      </c>
      <c r="E93" s="64" t="str">
        <f t="shared" si="82"/>
        <v>Andrew Sferra</v>
      </c>
      <c r="F93" s="68" t="s">
        <v>670</v>
      </c>
      <c r="G93" s="68" t="s">
        <v>240</v>
      </c>
      <c r="H93" s="68" t="s">
        <v>380</v>
      </c>
      <c r="I93" s="68"/>
      <c r="J93" s="68"/>
      <c r="K93" s="68">
        <f t="shared" si="79"/>
        <v>2</v>
      </c>
      <c r="L93" s="69">
        <v>1</v>
      </c>
      <c r="M93" s="67">
        <f t="shared" si="80"/>
        <v>2</v>
      </c>
      <c r="N93" s="84">
        <v>0</v>
      </c>
      <c r="O93" s="67">
        <f t="shared" si="83"/>
        <v>0</v>
      </c>
      <c r="P93" s="68" t="s">
        <v>663</v>
      </c>
      <c r="Q93" s="83">
        <v>0</v>
      </c>
      <c r="R93" s="83">
        <v>1</v>
      </c>
      <c r="S93" s="83">
        <v>1</v>
      </c>
      <c r="T93" s="84">
        <v>0</v>
      </c>
      <c r="U93" s="63">
        <f t="shared" si="84"/>
        <v>0</v>
      </c>
      <c r="V93" s="84">
        <v>0</v>
      </c>
      <c r="W93" s="63">
        <f t="shared" si="84"/>
        <v>0</v>
      </c>
      <c r="X93" s="84">
        <v>0</v>
      </c>
      <c r="Y93" s="67">
        <f t="shared" ref="Y93" si="109">+X93*$K93</f>
        <v>0</v>
      </c>
      <c r="Z93" s="68" t="s">
        <v>378</v>
      </c>
      <c r="AA93" s="68" t="s">
        <v>376</v>
      </c>
      <c r="AB93" s="68" t="s">
        <v>271</v>
      </c>
      <c r="AC93" s="68" t="s">
        <v>377</v>
      </c>
      <c r="AD93" s="68" t="s">
        <v>256</v>
      </c>
    </row>
    <row r="94" spans="1:30" hidden="1">
      <c r="A94" s="44">
        <f t="shared" si="91"/>
        <v>87</v>
      </c>
      <c r="B94" s="68" t="s">
        <v>155</v>
      </c>
      <c r="C94" s="68" t="s">
        <v>17</v>
      </c>
      <c r="D94" s="68" t="s">
        <v>54</v>
      </c>
      <c r="E94" s="64" t="str">
        <f t="shared" si="82"/>
        <v>Wendy Goldblatt</v>
      </c>
      <c r="F94" s="68" t="s">
        <v>160</v>
      </c>
      <c r="G94" s="68" t="s">
        <v>159</v>
      </c>
      <c r="H94" s="68" t="s">
        <v>161</v>
      </c>
      <c r="I94" s="68"/>
      <c r="J94" s="68"/>
      <c r="K94" s="68">
        <f t="shared" si="79"/>
        <v>2</v>
      </c>
      <c r="L94" s="69">
        <v>1</v>
      </c>
      <c r="M94" s="67">
        <f t="shared" si="80"/>
        <v>2</v>
      </c>
      <c r="N94" s="84">
        <v>0</v>
      </c>
      <c r="O94" s="67">
        <f t="shared" si="83"/>
        <v>0</v>
      </c>
      <c r="P94" s="68" t="s">
        <v>663</v>
      </c>
      <c r="Q94" s="83">
        <v>0</v>
      </c>
      <c r="R94" s="83">
        <v>1</v>
      </c>
      <c r="S94" s="83">
        <v>1</v>
      </c>
      <c r="T94" s="84">
        <v>0</v>
      </c>
      <c r="U94" s="63">
        <f t="shared" si="84"/>
        <v>0</v>
      </c>
      <c r="V94" s="84">
        <v>0</v>
      </c>
      <c r="W94" s="63">
        <f t="shared" si="84"/>
        <v>0</v>
      </c>
      <c r="X94" s="84">
        <v>0</v>
      </c>
      <c r="Y94" s="67">
        <f t="shared" ref="Y94" si="110">+X94*$K94</f>
        <v>0</v>
      </c>
      <c r="Z94" s="68" t="s">
        <v>293</v>
      </c>
      <c r="AA94" s="68" t="s">
        <v>294</v>
      </c>
      <c r="AB94" s="68" t="s">
        <v>295</v>
      </c>
      <c r="AC94" s="75" t="s">
        <v>296</v>
      </c>
      <c r="AD94" s="68" t="s">
        <v>256</v>
      </c>
    </row>
    <row r="95" spans="1:30" hidden="1">
      <c r="A95" s="44">
        <f t="shared" si="91"/>
        <v>88</v>
      </c>
      <c r="B95" s="68" t="s">
        <v>155</v>
      </c>
      <c r="C95" s="68" t="s">
        <v>17</v>
      </c>
      <c r="D95" s="68" t="s">
        <v>53</v>
      </c>
      <c r="E95" s="64" t="str">
        <f t="shared" si="82"/>
        <v>Elyse Etra</v>
      </c>
      <c r="F95" s="68" t="s">
        <v>746</v>
      </c>
      <c r="G95" s="68" t="s">
        <v>162</v>
      </c>
      <c r="H95" s="68" t="s">
        <v>163</v>
      </c>
      <c r="I95" s="68"/>
      <c r="J95" s="68"/>
      <c r="K95" s="68">
        <f t="shared" si="79"/>
        <v>2</v>
      </c>
      <c r="L95" s="69">
        <v>1</v>
      </c>
      <c r="M95" s="67">
        <f t="shared" si="80"/>
        <v>2</v>
      </c>
      <c r="N95" s="84">
        <v>0</v>
      </c>
      <c r="O95" s="67">
        <f t="shared" si="83"/>
        <v>0</v>
      </c>
      <c r="P95" s="68" t="s">
        <v>664</v>
      </c>
      <c r="Q95" s="83">
        <v>0</v>
      </c>
      <c r="R95" s="83">
        <v>0</v>
      </c>
      <c r="S95" s="83">
        <v>0</v>
      </c>
      <c r="T95" s="84">
        <v>0</v>
      </c>
      <c r="U95" s="63">
        <f t="shared" si="84"/>
        <v>0</v>
      </c>
      <c r="V95" s="84">
        <v>0</v>
      </c>
      <c r="W95" s="63">
        <f t="shared" si="84"/>
        <v>0</v>
      </c>
      <c r="X95" s="84">
        <v>0</v>
      </c>
      <c r="Y95" s="67">
        <f t="shared" ref="Y95" si="111">+X95*$K95</f>
        <v>0</v>
      </c>
      <c r="Z95" s="68" t="s">
        <v>303</v>
      </c>
      <c r="AA95" s="68" t="s">
        <v>292</v>
      </c>
      <c r="AB95" s="68" t="s">
        <v>276</v>
      </c>
      <c r="AC95" s="68">
        <v>33301</v>
      </c>
      <c r="AD95" s="68" t="s">
        <v>256</v>
      </c>
    </row>
    <row r="96" spans="1:30" hidden="1">
      <c r="A96" s="44">
        <f t="shared" si="91"/>
        <v>89</v>
      </c>
      <c r="B96" s="68" t="s">
        <v>155</v>
      </c>
      <c r="C96" s="68" t="s">
        <v>17</v>
      </c>
      <c r="D96" s="68" t="s">
        <v>53</v>
      </c>
      <c r="E96" s="64" t="str">
        <f t="shared" si="82"/>
        <v>Marlene Ast</v>
      </c>
      <c r="F96" s="68" t="s">
        <v>164</v>
      </c>
      <c r="G96" s="68" t="s">
        <v>165</v>
      </c>
      <c r="H96" s="68" t="s">
        <v>166</v>
      </c>
      <c r="I96" s="68"/>
      <c r="J96" s="68"/>
      <c r="K96" s="68">
        <f t="shared" si="79"/>
        <v>2</v>
      </c>
      <c r="L96" s="69">
        <v>1</v>
      </c>
      <c r="M96" s="67">
        <f t="shared" si="80"/>
        <v>2</v>
      </c>
      <c r="N96" s="84">
        <v>0</v>
      </c>
      <c r="O96" s="67">
        <f t="shared" si="83"/>
        <v>0</v>
      </c>
      <c r="P96" s="68" t="s">
        <v>664</v>
      </c>
      <c r="Q96" s="83">
        <v>0</v>
      </c>
      <c r="R96" s="83">
        <v>0</v>
      </c>
      <c r="S96" s="83">
        <v>0</v>
      </c>
      <c r="T96" s="84">
        <v>0</v>
      </c>
      <c r="U96" s="63">
        <f t="shared" si="84"/>
        <v>0</v>
      </c>
      <c r="V96" s="84">
        <v>0</v>
      </c>
      <c r="W96" s="63">
        <f t="shared" si="84"/>
        <v>0</v>
      </c>
      <c r="X96" s="84">
        <v>0</v>
      </c>
      <c r="Y96" s="67">
        <f t="shared" ref="Y96" si="112">+X96*$K96</f>
        <v>0</v>
      </c>
      <c r="Z96" s="68" t="s">
        <v>278</v>
      </c>
      <c r="AA96" s="68" t="s">
        <v>279</v>
      </c>
      <c r="AB96" s="68" t="s">
        <v>276</v>
      </c>
      <c r="AC96" s="68">
        <v>33021</v>
      </c>
      <c r="AD96" s="68" t="s">
        <v>256</v>
      </c>
    </row>
    <row r="97" spans="1:30" hidden="1">
      <c r="A97" s="44">
        <f t="shared" si="91"/>
        <v>90</v>
      </c>
      <c r="B97" s="68" t="s">
        <v>155</v>
      </c>
      <c r="C97" s="68" t="s">
        <v>17</v>
      </c>
      <c r="D97" s="68" t="s">
        <v>53</v>
      </c>
      <c r="E97" s="64" t="str">
        <f t="shared" si="82"/>
        <v>Bonnie Reiter</v>
      </c>
      <c r="F97" s="68" t="s">
        <v>168</v>
      </c>
      <c r="G97" s="68" t="s">
        <v>167</v>
      </c>
      <c r="H97" s="68" t="s">
        <v>169</v>
      </c>
      <c r="I97" s="68"/>
      <c r="J97" s="68"/>
      <c r="K97" s="68">
        <f t="shared" si="79"/>
        <v>2</v>
      </c>
      <c r="L97" s="69">
        <v>1</v>
      </c>
      <c r="M97" s="67">
        <f t="shared" si="80"/>
        <v>2</v>
      </c>
      <c r="N97" s="84">
        <v>0</v>
      </c>
      <c r="O97" s="67">
        <f t="shared" si="83"/>
        <v>0</v>
      </c>
      <c r="P97" s="68" t="s">
        <v>664</v>
      </c>
      <c r="Q97" s="83">
        <v>0</v>
      </c>
      <c r="R97" s="83">
        <v>0</v>
      </c>
      <c r="S97" s="83">
        <v>0</v>
      </c>
      <c r="T97" s="84">
        <v>0</v>
      </c>
      <c r="U97" s="63">
        <f t="shared" si="84"/>
        <v>0</v>
      </c>
      <c r="V97" s="84">
        <v>0</v>
      </c>
      <c r="W97" s="63">
        <f t="shared" si="84"/>
        <v>0</v>
      </c>
      <c r="X97" s="84">
        <v>0</v>
      </c>
      <c r="Y97" s="67">
        <f t="shared" ref="Y97" si="113">+X97*$K97</f>
        <v>0</v>
      </c>
      <c r="Z97" s="68" t="s">
        <v>287</v>
      </c>
      <c r="AA97" s="68" t="s">
        <v>288</v>
      </c>
      <c r="AB97" s="68" t="s">
        <v>276</v>
      </c>
      <c r="AC97" s="68">
        <v>33331</v>
      </c>
      <c r="AD97" s="68" t="s">
        <v>256</v>
      </c>
    </row>
    <row r="98" spans="1:30" hidden="1">
      <c r="A98" s="44">
        <f t="shared" si="91"/>
        <v>91</v>
      </c>
      <c r="B98" s="68" t="s">
        <v>155</v>
      </c>
      <c r="C98" s="68" t="s">
        <v>17</v>
      </c>
      <c r="D98" s="68" t="s">
        <v>53</v>
      </c>
      <c r="E98" s="64" t="str">
        <f t="shared" si="82"/>
        <v>Lisa Tabatchnick</v>
      </c>
      <c r="F98" s="68" t="s">
        <v>117</v>
      </c>
      <c r="G98" s="68" t="s">
        <v>745</v>
      </c>
      <c r="H98" s="68"/>
      <c r="I98" s="68"/>
      <c r="J98" s="68"/>
      <c r="K98" s="68">
        <f t="shared" si="79"/>
        <v>1</v>
      </c>
      <c r="L98" s="69">
        <v>1</v>
      </c>
      <c r="M98" s="67">
        <f t="shared" si="80"/>
        <v>1</v>
      </c>
      <c r="N98" s="84">
        <v>0</v>
      </c>
      <c r="O98" s="67">
        <f t="shared" si="83"/>
        <v>0</v>
      </c>
      <c r="P98" s="68" t="s">
        <v>664</v>
      </c>
      <c r="Q98" s="83">
        <v>0</v>
      </c>
      <c r="R98" s="83">
        <v>0</v>
      </c>
      <c r="S98" s="83">
        <v>0</v>
      </c>
      <c r="T98" s="84">
        <v>0</v>
      </c>
      <c r="U98" s="63">
        <f t="shared" si="84"/>
        <v>0</v>
      </c>
      <c r="V98" s="84">
        <v>0</v>
      </c>
      <c r="W98" s="63">
        <f t="shared" si="84"/>
        <v>0</v>
      </c>
      <c r="X98" s="84">
        <v>0</v>
      </c>
      <c r="Y98" s="67">
        <f t="shared" ref="Y98" si="114">+X98*$K98</f>
        <v>0</v>
      </c>
      <c r="Z98" s="68" t="s">
        <v>286</v>
      </c>
      <c r="AA98" s="68" t="s">
        <v>275</v>
      </c>
      <c r="AB98" s="68" t="s">
        <v>276</v>
      </c>
      <c r="AC98" s="68">
        <v>33324</v>
      </c>
      <c r="AD98" s="68" t="s">
        <v>256</v>
      </c>
    </row>
    <row r="99" spans="1:30" hidden="1">
      <c r="A99" s="44">
        <f t="shared" si="91"/>
        <v>92</v>
      </c>
      <c r="B99" s="68" t="s">
        <v>155</v>
      </c>
      <c r="C99" s="68" t="s">
        <v>17</v>
      </c>
      <c r="D99" s="68" t="s">
        <v>53</v>
      </c>
      <c r="E99" s="64" t="str">
        <f t="shared" si="82"/>
        <v>Bobbie Ostroff</v>
      </c>
      <c r="F99" s="68" t="s">
        <v>170</v>
      </c>
      <c r="G99" s="68" t="s">
        <v>172</v>
      </c>
      <c r="H99" s="68" t="s">
        <v>171</v>
      </c>
      <c r="I99" s="68"/>
      <c r="J99" s="68"/>
      <c r="K99" s="68">
        <f t="shared" si="79"/>
        <v>2</v>
      </c>
      <c r="L99" s="69">
        <v>1</v>
      </c>
      <c r="M99" s="67">
        <f t="shared" si="80"/>
        <v>2</v>
      </c>
      <c r="N99" s="84">
        <v>0</v>
      </c>
      <c r="O99" s="67">
        <f t="shared" si="83"/>
        <v>0</v>
      </c>
      <c r="P99" s="68" t="s">
        <v>664</v>
      </c>
      <c r="Q99" s="83">
        <v>0</v>
      </c>
      <c r="R99" s="83">
        <v>0</v>
      </c>
      <c r="S99" s="83">
        <v>1</v>
      </c>
      <c r="T99" s="84">
        <v>0</v>
      </c>
      <c r="U99" s="63">
        <f t="shared" si="84"/>
        <v>0</v>
      </c>
      <c r="V99" s="84">
        <v>0</v>
      </c>
      <c r="W99" s="63">
        <f t="shared" si="84"/>
        <v>0</v>
      </c>
      <c r="X99" s="84">
        <v>0</v>
      </c>
      <c r="Y99" s="67">
        <f t="shared" ref="Y99" si="115">+X99*$K99</f>
        <v>0</v>
      </c>
      <c r="Z99" s="68" t="s">
        <v>274</v>
      </c>
      <c r="AA99" s="68" t="s">
        <v>275</v>
      </c>
      <c r="AB99" s="68" t="s">
        <v>276</v>
      </c>
      <c r="AC99" s="68">
        <v>33324</v>
      </c>
      <c r="AD99" s="68" t="s">
        <v>256</v>
      </c>
    </row>
    <row r="100" spans="1:30" hidden="1">
      <c r="A100" s="44">
        <f t="shared" si="91"/>
        <v>93</v>
      </c>
      <c r="B100" s="68" t="s">
        <v>155</v>
      </c>
      <c r="C100" s="68" t="s">
        <v>17</v>
      </c>
      <c r="D100" s="68" t="s">
        <v>53</v>
      </c>
      <c r="E100" s="64" t="str">
        <f t="shared" si="82"/>
        <v>Linda Finkelstein</v>
      </c>
      <c r="F100" s="68" t="s">
        <v>173</v>
      </c>
      <c r="G100" s="68" t="s">
        <v>174</v>
      </c>
      <c r="H100" s="68" t="s">
        <v>175</v>
      </c>
      <c r="I100" s="68"/>
      <c r="J100" s="68"/>
      <c r="K100" s="68">
        <f t="shared" si="79"/>
        <v>2</v>
      </c>
      <c r="L100" s="69">
        <v>0.75</v>
      </c>
      <c r="M100" s="67">
        <f t="shared" si="80"/>
        <v>1.5</v>
      </c>
      <c r="N100" s="84">
        <v>0</v>
      </c>
      <c r="O100" s="67">
        <f t="shared" si="83"/>
        <v>0</v>
      </c>
      <c r="P100" s="68" t="s">
        <v>664</v>
      </c>
      <c r="Q100" s="83">
        <v>0</v>
      </c>
      <c r="R100" s="83">
        <v>0</v>
      </c>
      <c r="S100" s="83">
        <v>0</v>
      </c>
      <c r="T100" s="84">
        <v>0</v>
      </c>
      <c r="U100" s="63">
        <f t="shared" si="84"/>
        <v>0</v>
      </c>
      <c r="V100" s="84">
        <v>0</v>
      </c>
      <c r="W100" s="63">
        <f t="shared" si="84"/>
        <v>0</v>
      </c>
      <c r="X100" s="84">
        <v>0</v>
      </c>
      <c r="Y100" s="67">
        <f t="shared" ref="Y100" si="116">+X100*$K100</f>
        <v>0</v>
      </c>
      <c r="Z100" s="68" t="s">
        <v>298</v>
      </c>
      <c r="AA100" s="68" t="s">
        <v>290</v>
      </c>
      <c r="AB100" s="68" t="s">
        <v>276</v>
      </c>
      <c r="AC100" s="68">
        <v>33332</v>
      </c>
      <c r="AD100" s="68" t="s">
        <v>256</v>
      </c>
    </row>
    <row r="101" spans="1:30" hidden="1">
      <c r="A101" s="44">
        <f t="shared" si="91"/>
        <v>94</v>
      </c>
      <c r="B101" s="68" t="s">
        <v>155</v>
      </c>
      <c r="C101" s="68" t="s">
        <v>17</v>
      </c>
      <c r="D101" s="68" t="s">
        <v>53</v>
      </c>
      <c r="E101" s="64" t="str">
        <f t="shared" si="82"/>
        <v>Bernice Moskowitz</v>
      </c>
      <c r="F101" s="68" t="s">
        <v>176</v>
      </c>
      <c r="G101" s="68" t="s">
        <v>299</v>
      </c>
      <c r="H101" s="68" t="s">
        <v>300</v>
      </c>
      <c r="I101" s="68"/>
      <c r="J101" s="68"/>
      <c r="K101" s="68">
        <f t="shared" ref="K101:K133" si="117">+(3-(ISBLANK(H101)+ISBLANK(I101)+ISBLANK(J101))+1)</f>
        <v>2</v>
      </c>
      <c r="L101" s="69">
        <v>0.75</v>
      </c>
      <c r="M101" s="67">
        <f t="shared" ref="M101:M133" si="118">+K101*L101</f>
        <v>1.5</v>
      </c>
      <c r="N101" s="84">
        <v>0</v>
      </c>
      <c r="O101" s="67">
        <f t="shared" si="83"/>
        <v>0</v>
      </c>
      <c r="P101" s="68" t="s">
        <v>664</v>
      </c>
      <c r="Q101" s="83">
        <v>0</v>
      </c>
      <c r="R101" s="83">
        <v>0</v>
      </c>
      <c r="S101" s="83">
        <v>0</v>
      </c>
      <c r="T101" s="84">
        <v>0</v>
      </c>
      <c r="U101" s="63">
        <f t="shared" si="84"/>
        <v>0</v>
      </c>
      <c r="V101" s="84">
        <v>0</v>
      </c>
      <c r="W101" s="63">
        <f t="shared" si="84"/>
        <v>0</v>
      </c>
      <c r="X101" s="84">
        <v>0</v>
      </c>
      <c r="Y101" s="67">
        <f t="shared" ref="Y101" si="119">+X101*$K101</f>
        <v>0</v>
      </c>
      <c r="Z101" s="68" t="s">
        <v>301</v>
      </c>
      <c r="AA101" s="68" t="s">
        <v>302</v>
      </c>
      <c r="AB101" s="68" t="s">
        <v>276</v>
      </c>
      <c r="AC101" s="68">
        <v>33160</v>
      </c>
      <c r="AD101" s="68" t="s">
        <v>256</v>
      </c>
    </row>
    <row r="102" spans="1:30" hidden="1">
      <c r="A102" s="44">
        <f t="shared" si="91"/>
        <v>95</v>
      </c>
      <c r="B102" s="68" t="s">
        <v>155</v>
      </c>
      <c r="C102" s="68" t="s">
        <v>17</v>
      </c>
      <c r="D102" s="68" t="s">
        <v>53</v>
      </c>
      <c r="E102" s="64" t="str">
        <f t="shared" si="82"/>
        <v>Vicki Dagen</v>
      </c>
      <c r="F102" s="68" t="s">
        <v>177</v>
      </c>
      <c r="G102" s="68" t="s">
        <v>178</v>
      </c>
      <c r="H102" s="68" t="s">
        <v>179</v>
      </c>
      <c r="I102" s="68"/>
      <c r="J102" s="68"/>
      <c r="K102" s="68">
        <f t="shared" si="117"/>
        <v>2</v>
      </c>
      <c r="L102" s="69">
        <v>0.75</v>
      </c>
      <c r="M102" s="67">
        <f t="shared" si="118"/>
        <v>1.5</v>
      </c>
      <c r="N102" s="84">
        <v>0</v>
      </c>
      <c r="O102" s="67">
        <f t="shared" si="83"/>
        <v>0</v>
      </c>
      <c r="P102" s="68" t="s">
        <v>664</v>
      </c>
      <c r="Q102" s="83">
        <v>0</v>
      </c>
      <c r="R102" s="83">
        <v>0</v>
      </c>
      <c r="S102" s="83">
        <v>0</v>
      </c>
      <c r="T102" s="84">
        <v>0</v>
      </c>
      <c r="U102" s="63">
        <f t="shared" si="84"/>
        <v>0</v>
      </c>
      <c r="V102" s="84">
        <v>0</v>
      </c>
      <c r="W102" s="63">
        <f t="shared" si="84"/>
        <v>0</v>
      </c>
      <c r="X102" s="84">
        <v>0</v>
      </c>
      <c r="Y102" s="67">
        <f t="shared" ref="Y102" si="120">+X102*$K102</f>
        <v>0</v>
      </c>
      <c r="Z102" s="68" t="s">
        <v>297</v>
      </c>
      <c r="AA102" s="68" t="s">
        <v>290</v>
      </c>
      <c r="AB102" s="68" t="s">
        <v>276</v>
      </c>
      <c r="AC102" s="68">
        <v>33332</v>
      </c>
      <c r="AD102" s="68" t="s">
        <v>256</v>
      </c>
    </row>
    <row r="103" spans="1:30">
      <c r="A103" s="44">
        <f t="shared" si="91"/>
        <v>96</v>
      </c>
      <c r="B103" s="68" t="s">
        <v>180</v>
      </c>
      <c r="C103" s="68" t="s">
        <v>444</v>
      </c>
      <c r="D103" s="68" t="s">
        <v>54</v>
      </c>
      <c r="E103" s="64" t="str">
        <f t="shared" si="82"/>
        <v>Ron Mandel</v>
      </c>
      <c r="F103" s="68" t="s">
        <v>181</v>
      </c>
      <c r="G103" s="68" t="s">
        <v>182</v>
      </c>
      <c r="H103" s="68"/>
      <c r="I103" s="68"/>
      <c r="J103" s="68"/>
      <c r="K103" s="68">
        <f t="shared" si="117"/>
        <v>1</v>
      </c>
      <c r="L103" s="69">
        <v>1</v>
      </c>
      <c r="M103" s="67">
        <f t="shared" si="118"/>
        <v>1</v>
      </c>
      <c r="N103" s="84">
        <v>1</v>
      </c>
      <c r="O103" s="67">
        <f t="shared" si="83"/>
        <v>1</v>
      </c>
      <c r="P103" s="68" t="s">
        <v>663</v>
      </c>
      <c r="Q103" s="83">
        <v>0</v>
      </c>
      <c r="R103" s="83">
        <v>1</v>
      </c>
      <c r="S103" s="83">
        <v>1</v>
      </c>
      <c r="T103" s="84">
        <v>1</v>
      </c>
      <c r="U103" s="63">
        <f t="shared" si="84"/>
        <v>1</v>
      </c>
      <c r="V103" s="84">
        <v>1</v>
      </c>
      <c r="W103" s="63">
        <f t="shared" si="84"/>
        <v>1</v>
      </c>
      <c r="X103" s="84">
        <v>1</v>
      </c>
      <c r="Y103" s="67">
        <f t="shared" ref="Y103" si="121">+X103*$K103</f>
        <v>1</v>
      </c>
      <c r="Z103" s="68" t="s">
        <v>305</v>
      </c>
      <c r="AA103" s="68" t="s">
        <v>255</v>
      </c>
      <c r="AB103" s="68" t="s">
        <v>255</v>
      </c>
      <c r="AC103" s="68">
        <v>10019</v>
      </c>
      <c r="AD103" s="68" t="s">
        <v>256</v>
      </c>
    </row>
    <row r="104" spans="1:30">
      <c r="A104" s="44">
        <f t="shared" si="91"/>
        <v>97</v>
      </c>
      <c r="B104" s="68" t="s">
        <v>180</v>
      </c>
      <c r="C104" s="68" t="s">
        <v>444</v>
      </c>
      <c r="D104" s="68" t="s">
        <v>54</v>
      </c>
      <c r="E104" s="64" t="str">
        <f t="shared" si="82"/>
        <v>Dany Mandel</v>
      </c>
      <c r="F104" s="68" t="s">
        <v>183</v>
      </c>
      <c r="G104" s="68" t="s">
        <v>182</v>
      </c>
      <c r="H104" s="68"/>
      <c r="I104" s="68"/>
      <c r="J104" s="68"/>
      <c r="K104" s="68">
        <f t="shared" si="117"/>
        <v>1</v>
      </c>
      <c r="L104" s="69">
        <v>1</v>
      </c>
      <c r="M104" s="67">
        <f t="shared" si="118"/>
        <v>1</v>
      </c>
      <c r="N104" s="84">
        <v>0</v>
      </c>
      <c r="O104" s="67">
        <f t="shared" si="83"/>
        <v>0</v>
      </c>
      <c r="P104" s="68" t="s">
        <v>665</v>
      </c>
      <c r="Q104" s="83">
        <v>0</v>
      </c>
      <c r="R104" s="83">
        <v>1</v>
      </c>
      <c r="S104" s="83">
        <v>1</v>
      </c>
      <c r="T104" s="84">
        <v>0</v>
      </c>
      <c r="U104" s="63">
        <f t="shared" si="84"/>
        <v>0</v>
      </c>
      <c r="V104" s="84">
        <v>0</v>
      </c>
      <c r="W104" s="63">
        <f t="shared" si="84"/>
        <v>0</v>
      </c>
      <c r="X104" s="84">
        <v>0</v>
      </c>
      <c r="Y104" s="67">
        <f t="shared" ref="Y104" si="122">+X104*$K104</f>
        <v>0</v>
      </c>
      <c r="Z104" s="68" t="s">
        <v>338</v>
      </c>
      <c r="AA104" s="68" t="s">
        <v>339</v>
      </c>
      <c r="AB104" s="68" t="s">
        <v>252</v>
      </c>
      <c r="AC104" s="68" t="s">
        <v>340</v>
      </c>
      <c r="AD104" s="68" t="s">
        <v>254</v>
      </c>
    </row>
    <row r="105" spans="1:30">
      <c r="A105" s="44">
        <f t="shared" si="91"/>
        <v>98</v>
      </c>
      <c r="B105" s="68" t="s">
        <v>180</v>
      </c>
      <c r="C105" s="68" t="s">
        <v>444</v>
      </c>
      <c r="D105" s="68" t="s">
        <v>54</v>
      </c>
      <c r="E105" s="64" t="str">
        <f t="shared" si="82"/>
        <v>Brian Pszeniczny</v>
      </c>
      <c r="F105" s="68" t="s">
        <v>184</v>
      </c>
      <c r="G105" s="68" t="s">
        <v>263</v>
      </c>
      <c r="H105" s="68" t="s">
        <v>277</v>
      </c>
      <c r="I105" s="68"/>
      <c r="J105" s="68"/>
      <c r="K105" s="68">
        <f t="shared" si="117"/>
        <v>2</v>
      </c>
      <c r="L105" s="69">
        <v>1</v>
      </c>
      <c r="M105" s="67">
        <f t="shared" si="118"/>
        <v>2</v>
      </c>
      <c r="N105" s="84">
        <v>0</v>
      </c>
      <c r="O105" s="67">
        <f t="shared" si="83"/>
        <v>0</v>
      </c>
      <c r="P105" s="68" t="s">
        <v>665</v>
      </c>
      <c r="Q105" s="83">
        <v>0</v>
      </c>
      <c r="R105" s="83">
        <v>1</v>
      </c>
      <c r="S105" s="83">
        <v>1</v>
      </c>
      <c r="T105" s="84">
        <v>1</v>
      </c>
      <c r="U105" s="63">
        <f t="shared" si="84"/>
        <v>2</v>
      </c>
      <c r="V105" s="84">
        <v>1</v>
      </c>
      <c r="W105" s="63">
        <f t="shared" si="84"/>
        <v>2</v>
      </c>
      <c r="X105" s="84">
        <v>1</v>
      </c>
      <c r="Y105" s="67">
        <f t="shared" ref="Y105" si="123">+X105*$K105</f>
        <v>2</v>
      </c>
      <c r="Z105" s="68" t="s">
        <v>260</v>
      </c>
      <c r="AA105" s="68" t="s">
        <v>261</v>
      </c>
      <c r="AB105" s="68" t="s">
        <v>252</v>
      </c>
      <c r="AC105" s="68" t="s">
        <v>262</v>
      </c>
      <c r="AD105" s="68" t="s">
        <v>254</v>
      </c>
    </row>
    <row r="106" spans="1:30">
      <c r="A106" s="44">
        <f t="shared" si="91"/>
        <v>99</v>
      </c>
      <c r="B106" s="68" t="s">
        <v>180</v>
      </c>
      <c r="C106" s="68" t="s">
        <v>444</v>
      </c>
      <c r="D106" s="68" t="s">
        <v>54</v>
      </c>
      <c r="E106" s="64" t="str">
        <f t="shared" si="82"/>
        <v>Jaime Pszeniczny</v>
      </c>
      <c r="F106" s="68" t="s">
        <v>28</v>
      </c>
      <c r="G106" s="68" t="s">
        <v>263</v>
      </c>
      <c r="H106" s="68"/>
      <c r="I106" s="68"/>
      <c r="J106" s="68"/>
      <c r="K106" s="68">
        <f t="shared" si="117"/>
        <v>1</v>
      </c>
      <c r="L106" s="69">
        <v>1</v>
      </c>
      <c r="M106" s="67">
        <f t="shared" si="118"/>
        <v>1</v>
      </c>
      <c r="N106" s="84">
        <v>0</v>
      </c>
      <c r="O106" s="67">
        <f t="shared" si="83"/>
        <v>0</v>
      </c>
      <c r="P106" s="68" t="s">
        <v>664</v>
      </c>
      <c r="Q106" s="83">
        <v>0</v>
      </c>
      <c r="R106" s="83">
        <v>0</v>
      </c>
      <c r="S106" s="83">
        <v>0</v>
      </c>
      <c r="T106" s="84">
        <v>1</v>
      </c>
      <c r="U106" s="63">
        <f t="shared" si="84"/>
        <v>1</v>
      </c>
      <c r="V106" s="84">
        <v>1</v>
      </c>
      <c r="W106" s="63">
        <f t="shared" si="84"/>
        <v>1</v>
      </c>
      <c r="X106" s="84">
        <v>1</v>
      </c>
      <c r="Y106" s="67">
        <f t="shared" ref="Y106" si="124">+X106*$K106</f>
        <v>1</v>
      </c>
      <c r="Z106" s="68" t="s">
        <v>260</v>
      </c>
      <c r="AA106" s="68" t="s">
        <v>261</v>
      </c>
      <c r="AB106" s="68" t="s">
        <v>252</v>
      </c>
      <c r="AC106" s="68" t="s">
        <v>262</v>
      </c>
      <c r="AD106" s="68" t="s">
        <v>254</v>
      </c>
    </row>
    <row r="107" spans="1:30">
      <c r="A107" s="44">
        <f t="shared" si="91"/>
        <v>100</v>
      </c>
      <c r="B107" s="68" t="s">
        <v>197</v>
      </c>
      <c r="C107" s="68" t="s">
        <v>444</v>
      </c>
      <c r="D107" s="68" t="s">
        <v>54</v>
      </c>
      <c r="E107" s="64" t="str">
        <f t="shared" si="82"/>
        <v>George Georghiades</v>
      </c>
      <c r="F107" s="68" t="s">
        <v>185</v>
      </c>
      <c r="G107" s="68" t="s">
        <v>186</v>
      </c>
      <c r="H107" s="68" t="s">
        <v>187</v>
      </c>
      <c r="I107" s="68"/>
      <c r="J107" s="68"/>
      <c r="K107" s="68">
        <f t="shared" si="117"/>
        <v>2</v>
      </c>
      <c r="L107" s="69">
        <v>1</v>
      </c>
      <c r="M107" s="67">
        <f t="shared" si="118"/>
        <v>2</v>
      </c>
      <c r="N107" s="84">
        <v>0</v>
      </c>
      <c r="O107" s="67">
        <f t="shared" si="83"/>
        <v>0</v>
      </c>
      <c r="P107" s="68" t="s">
        <v>663</v>
      </c>
      <c r="Q107" s="83">
        <v>0</v>
      </c>
      <c r="R107" s="83">
        <v>1</v>
      </c>
      <c r="S107" s="83">
        <v>1</v>
      </c>
      <c r="T107" s="84">
        <v>0</v>
      </c>
      <c r="U107" s="63">
        <f t="shared" si="84"/>
        <v>0</v>
      </c>
      <c r="V107" s="84">
        <v>0</v>
      </c>
      <c r="W107" s="63">
        <f t="shared" si="84"/>
        <v>0</v>
      </c>
      <c r="X107" s="84">
        <v>0</v>
      </c>
      <c r="Y107" s="67">
        <f t="shared" ref="Y107" si="125">+X107*$K107</f>
        <v>0</v>
      </c>
      <c r="Z107" s="68" t="s">
        <v>447</v>
      </c>
      <c r="AA107" s="68" t="s">
        <v>264</v>
      </c>
      <c r="AB107" s="68" t="s">
        <v>252</v>
      </c>
      <c r="AC107" s="68" t="s">
        <v>448</v>
      </c>
      <c r="AD107" s="68" t="s">
        <v>254</v>
      </c>
    </row>
    <row r="108" spans="1:30">
      <c r="A108" s="44">
        <f t="shared" si="91"/>
        <v>101</v>
      </c>
      <c r="B108" s="68" t="s">
        <v>197</v>
      </c>
      <c r="C108" s="68" t="s">
        <v>444</v>
      </c>
      <c r="D108" s="68" t="s">
        <v>54</v>
      </c>
      <c r="E108" s="64" t="str">
        <f t="shared" si="82"/>
        <v>Akira Okubo</v>
      </c>
      <c r="F108" s="68" t="s">
        <v>188</v>
      </c>
      <c r="G108" s="68" t="s">
        <v>189</v>
      </c>
      <c r="H108" s="68" t="s">
        <v>266</v>
      </c>
      <c r="I108" s="68"/>
      <c r="J108" s="68"/>
      <c r="K108" s="68">
        <f t="shared" si="117"/>
        <v>2</v>
      </c>
      <c r="L108" s="69">
        <v>0.5</v>
      </c>
      <c r="M108" s="67">
        <f t="shared" si="118"/>
        <v>1</v>
      </c>
      <c r="N108" s="84">
        <v>0</v>
      </c>
      <c r="O108" s="67">
        <f t="shared" si="83"/>
        <v>0</v>
      </c>
      <c r="P108" s="68" t="s">
        <v>664</v>
      </c>
      <c r="Q108" s="83">
        <v>0</v>
      </c>
      <c r="R108" s="83">
        <v>0</v>
      </c>
      <c r="S108" s="83">
        <v>0</v>
      </c>
      <c r="T108" s="84">
        <v>0</v>
      </c>
      <c r="U108" s="63">
        <f t="shared" si="84"/>
        <v>0</v>
      </c>
      <c r="V108" s="84">
        <v>0</v>
      </c>
      <c r="W108" s="63">
        <f t="shared" si="84"/>
        <v>0</v>
      </c>
      <c r="X108" s="84">
        <v>0</v>
      </c>
      <c r="Y108" s="67">
        <f t="shared" ref="Y108" si="126">+X108*$K108</f>
        <v>0</v>
      </c>
      <c r="Z108" s="68" t="s">
        <v>307</v>
      </c>
      <c r="AA108" s="68" t="s">
        <v>264</v>
      </c>
      <c r="AB108" s="68" t="s">
        <v>252</v>
      </c>
      <c r="AC108" s="68" t="s">
        <v>265</v>
      </c>
      <c r="AD108" s="68" t="s">
        <v>254</v>
      </c>
    </row>
    <row r="109" spans="1:30" s="74" customFormat="1">
      <c r="A109" s="123">
        <f t="shared" si="91"/>
        <v>102</v>
      </c>
      <c r="B109" s="71" t="s">
        <v>197</v>
      </c>
      <c r="C109" s="71" t="s">
        <v>444</v>
      </c>
      <c r="D109" s="71" t="s">
        <v>54</v>
      </c>
      <c r="E109" s="124" t="str">
        <f t="shared" si="82"/>
        <v>Sacha Ghai</v>
      </c>
      <c r="F109" s="71" t="s">
        <v>190</v>
      </c>
      <c r="G109" s="71" t="s">
        <v>191</v>
      </c>
      <c r="H109" s="71" t="s">
        <v>192</v>
      </c>
      <c r="I109" s="71"/>
      <c r="J109" s="71"/>
      <c r="K109" s="71">
        <f t="shared" si="117"/>
        <v>2</v>
      </c>
      <c r="L109" s="73">
        <v>0.25</v>
      </c>
      <c r="M109" s="72">
        <f t="shared" si="118"/>
        <v>0.5</v>
      </c>
      <c r="N109" s="85">
        <v>0</v>
      </c>
      <c r="O109" s="72">
        <f t="shared" si="83"/>
        <v>0</v>
      </c>
      <c r="P109" s="71" t="s">
        <v>664</v>
      </c>
      <c r="Q109" s="125">
        <v>0</v>
      </c>
      <c r="R109" s="125">
        <v>0</v>
      </c>
      <c r="S109" s="125">
        <v>0</v>
      </c>
      <c r="T109" s="85">
        <v>0</v>
      </c>
      <c r="U109" s="126">
        <f t="shared" si="84"/>
        <v>0</v>
      </c>
      <c r="V109" s="85">
        <v>0</v>
      </c>
      <c r="W109" s="126">
        <f t="shared" si="84"/>
        <v>0</v>
      </c>
      <c r="X109" s="85">
        <v>0</v>
      </c>
      <c r="Y109" s="72">
        <f t="shared" ref="Y109" si="127">+X109*$K109</f>
        <v>0</v>
      </c>
      <c r="Z109" s="71" t="s">
        <v>755</v>
      </c>
      <c r="AA109" s="71" t="s">
        <v>756</v>
      </c>
      <c r="AB109" s="71" t="s">
        <v>252</v>
      </c>
      <c r="AC109" s="71" t="s">
        <v>757</v>
      </c>
      <c r="AD109" s="71" t="s">
        <v>254</v>
      </c>
    </row>
    <row r="110" spans="1:30">
      <c r="A110" s="44">
        <f t="shared" si="91"/>
        <v>103</v>
      </c>
      <c r="B110" s="68" t="s">
        <v>197</v>
      </c>
      <c r="C110" s="68" t="s">
        <v>444</v>
      </c>
      <c r="D110" s="68" t="s">
        <v>54</v>
      </c>
      <c r="E110" s="64" t="str">
        <f t="shared" si="82"/>
        <v>Yaniv Stern</v>
      </c>
      <c r="F110" s="68" t="s">
        <v>671</v>
      </c>
      <c r="G110" s="68" t="s">
        <v>193</v>
      </c>
      <c r="H110" s="68"/>
      <c r="I110" s="68"/>
      <c r="J110" s="68"/>
      <c r="K110" s="68">
        <f t="shared" si="117"/>
        <v>1</v>
      </c>
      <c r="L110" s="69">
        <v>1</v>
      </c>
      <c r="M110" s="67">
        <f t="shared" si="118"/>
        <v>1</v>
      </c>
      <c r="N110" s="84">
        <v>0</v>
      </c>
      <c r="O110" s="67">
        <f t="shared" si="83"/>
        <v>0</v>
      </c>
      <c r="P110" s="68" t="s">
        <v>663</v>
      </c>
      <c r="Q110" s="83">
        <v>0</v>
      </c>
      <c r="R110" s="83">
        <v>1</v>
      </c>
      <c r="S110" s="83">
        <v>1</v>
      </c>
      <c r="T110" s="84">
        <v>0</v>
      </c>
      <c r="U110" s="63">
        <f t="shared" si="84"/>
        <v>0</v>
      </c>
      <c r="V110" s="84">
        <v>0</v>
      </c>
      <c r="W110" s="63">
        <f t="shared" si="84"/>
        <v>0</v>
      </c>
      <c r="X110" s="84">
        <v>0</v>
      </c>
      <c r="Y110" s="67">
        <f t="shared" ref="Y110" si="128">+X110*$K110</f>
        <v>0</v>
      </c>
      <c r="Z110" s="68" t="s">
        <v>424</v>
      </c>
      <c r="AA110" s="68" t="s">
        <v>255</v>
      </c>
      <c r="AB110" s="68" t="s">
        <v>255</v>
      </c>
      <c r="AC110" s="68">
        <v>10016</v>
      </c>
      <c r="AD110" s="68" t="s">
        <v>256</v>
      </c>
    </row>
    <row r="111" spans="1:30" s="121" customFormat="1">
      <c r="A111" s="113">
        <f t="shared" si="91"/>
        <v>104</v>
      </c>
      <c r="B111" s="114" t="s">
        <v>197</v>
      </c>
      <c r="C111" s="114" t="s">
        <v>444</v>
      </c>
      <c r="D111" s="114" t="s">
        <v>54</v>
      </c>
      <c r="E111" s="115" t="str">
        <f t="shared" si="82"/>
        <v>Daniel Metrikin</v>
      </c>
      <c r="F111" s="114" t="s">
        <v>194</v>
      </c>
      <c r="G111" s="114" t="s">
        <v>195</v>
      </c>
      <c r="H111" s="114" t="s">
        <v>196</v>
      </c>
      <c r="I111" s="114"/>
      <c r="J111" s="114"/>
      <c r="K111" s="114">
        <f t="shared" si="117"/>
        <v>2</v>
      </c>
      <c r="L111" s="116">
        <v>1</v>
      </c>
      <c r="M111" s="117">
        <f t="shared" si="118"/>
        <v>2</v>
      </c>
      <c r="N111" s="118">
        <v>0</v>
      </c>
      <c r="O111" s="117">
        <f t="shared" si="83"/>
        <v>0</v>
      </c>
      <c r="P111" s="114" t="s">
        <v>663</v>
      </c>
      <c r="Q111" s="119">
        <v>0</v>
      </c>
      <c r="R111" s="119">
        <v>1</v>
      </c>
      <c r="S111" s="119">
        <v>1</v>
      </c>
      <c r="T111" s="118">
        <v>0</v>
      </c>
      <c r="U111" s="120">
        <f t="shared" si="84"/>
        <v>0</v>
      </c>
      <c r="V111" s="118">
        <v>0</v>
      </c>
      <c r="W111" s="120">
        <f t="shared" si="84"/>
        <v>0</v>
      </c>
      <c r="X111" s="118">
        <v>0</v>
      </c>
      <c r="Y111" s="117">
        <f t="shared" ref="Y111" si="129">+X111*$K111</f>
        <v>0</v>
      </c>
      <c r="Z111" s="114"/>
      <c r="AA111" s="114"/>
      <c r="AB111" s="114"/>
      <c r="AC111" s="114"/>
      <c r="AD111" s="114"/>
    </row>
    <row r="112" spans="1:30">
      <c r="A112" s="44">
        <f t="shared" si="91"/>
        <v>105</v>
      </c>
      <c r="B112" s="68" t="s">
        <v>197</v>
      </c>
      <c r="C112" s="68" t="s">
        <v>444</v>
      </c>
      <c r="D112" s="68" t="s">
        <v>54</v>
      </c>
      <c r="E112" s="64" t="str">
        <f t="shared" si="82"/>
        <v>Ramzi Habibi</v>
      </c>
      <c r="F112" s="68" t="s">
        <v>198</v>
      </c>
      <c r="G112" s="68" t="s">
        <v>199</v>
      </c>
      <c r="H112" s="68" t="s">
        <v>200</v>
      </c>
      <c r="I112" s="68"/>
      <c r="J112" s="68"/>
      <c r="K112" s="68">
        <f t="shared" si="117"/>
        <v>2</v>
      </c>
      <c r="L112" s="69">
        <v>1</v>
      </c>
      <c r="M112" s="67">
        <f t="shared" si="118"/>
        <v>2</v>
      </c>
      <c r="N112" s="84">
        <v>0</v>
      </c>
      <c r="O112" s="67">
        <f t="shared" si="83"/>
        <v>0</v>
      </c>
      <c r="P112" s="68" t="s">
        <v>663</v>
      </c>
      <c r="Q112" s="83">
        <v>0</v>
      </c>
      <c r="R112" s="83">
        <v>1</v>
      </c>
      <c r="S112" s="83">
        <v>1</v>
      </c>
      <c r="T112" s="84">
        <v>0</v>
      </c>
      <c r="U112" s="63">
        <f t="shared" si="84"/>
        <v>0</v>
      </c>
      <c r="V112" s="84">
        <v>0</v>
      </c>
      <c r="W112" s="63">
        <f t="shared" si="84"/>
        <v>0</v>
      </c>
      <c r="X112" s="84">
        <v>0</v>
      </c>
      <c r="Y112" s="67">
        <f t="shared" ref="Y112" si="130">+X112*$K112</f>
        <v>0</v>
      </c>
      <c r="Z112" s="68" t="s">
        <v>332</v>
      </c>
      <c r="AA112" s="68" t="s">
        <v>270</v>
      </c>
      <c r="AB112" s="68" t="s">
        <v>271</v>
      </c>
      <c r="AC112" s="68">
        <v>90049</v>
      </c>
      <c r="AD112" s="68" t="s">
        <v>254</v>
      </c>
    </row>
    <row r="113" spans="1:30">
      <c r="A113" s="44">
        <f t="shared" si="91"/>
        <v>106</v>
      </c>
      <c r="B113" s="68" t="s">
        <v>180</v>
      </c>
      <c r="C113" s="68" t="s">
        <v>444</v>
      </c>
      <c r="D113" s="68" t="s">
        <v>54</v>
      </c>
      <c r="E113" s="64" t="str">
        <f t="shared" si="82"/>
        <v>Matt Unruh</v>
      </c>
      <c r="F113" s="68" t="s">
        <v>8</v>
      </c>
      <c r="G113" s="68" t="s">
        <v>201</v>
      </c>
      <c r="H113" s="68" t="s">
        <v>675</v>
      </c>
      <c r="I113" s="68"/>
      <c r="J113" s="68"/>
      <c r="K113" s="68">
        <f t="shared" si="117"/>
        <v>2</v>
      </c>
      <c r="L113" s="69">
        <v>1</v>
      </c>
      <c r="M113" s="67">
        <f t="shared" si="118"/>
        <v>2</v>
      </c>
      <c r="N113" s="84">
        <v>0</v>
      </c>
      <c r="O113" s="67">
        <f t="shared" si="83"/>
        <v>0</v>
      </c>
      <c r="P113" s="68" t="s">
        <v>663</v>
      </c>
      <c r="Q113" s="83">
        <v>0</v>
      </c>
      <c r="R113" s="83">
        <v>1</v>
      </c>
      <c r="S113" s="83">
        <v>1</v>
      </c>
      <c r="T113" s="84">
        <v>0</v>
      </c>
      <c r="U113" s="63">
        <f t="shared" si="84"/>
        <v>0</v>
      </c>
      <c r="V113" s="84">
        <v>0</v>
      </c>
      <c r="W113" s="63">
        <f t="shared" si="84"/>
        <v>0</v>
      </c>
      <c r="X113" s="84">
        <v>0</v>
      </c>
      <c r="Y113" s="67">
        <f t="shared" ref="Y113" si="131">+X113*$K113</f>
        <v>0</v>
      </c>
      <c r="Z113" s="68" t="s">
        <v>257</v>
      </c>
      <c r="AA113" s="68" t="s">
        <v>258</v>
      </c>
      <c r="AB113" s="68" t="s">
        <v>252</v>
      </c>
      <c r="AC113" s="68" t="s">
        <v>259</v>
      </c>
      <c r="AD113" s="68" t="s">
        <v>254</v>
      </c>
    </row>
    <row r="114" spans="1:30">
      <c r="A114" s="44">
        <f t="shared" si="91"/>
        <v>107</v>
      </c>
      <c r="B114" s="68" t="s">
        <v>180</v>
      </c>
      <c r="C114" s="68" t="s">
        <v>444</v>
      </c>
      <c r="D114" s="68" t="s">
        <v>54</v>
      </c>
      <c r="E114" s="64" t="str">
        <f t="shared" si="82"/>
        <v>Vedran Milosevic</v>
      </c>
      <c r="F114" s="68" t="s">
        <v>202</v>
      </c>
      <c r="G114" s="68" t="s">
        <v>203</v>
      </c>
      <c r="H114" s="68" t="s">
        <v>204</v>
      </c>
      <c r="I114" s="68"/>
      <c r="J114" s="68"/>
      <c r="K114" s="68">
        <f t="shared" si="117"/>
        <v>2</v>
      </c>
      <c r="L114" s="69">
        <v>1</v>
      </c>
      <c r="M114" s="67">
        <f t="shared" si="118"/>
        <v>2</v>
      </c>
      <c r="N114" s="84">
        <v>0</v>
      </c>
      <c r="O114" s="67">
        <f t="shared" si="83"/>
        <v>0</v>
      </c>
      <c r="P114" s="68" t="s">
        <v>663</v>
      </c>
      <c r="Q114" s="83">
        <v>0</v>
      </c>
      <c r="R114" s="83">
        <v>1</v>
      </c>
      <c r="S114" s="83">
        <v>1</v>
      </c>
      <c r="T114" s="84">
        <v>1</v>
      </c>
      <c r="U114" s="63">
        <f t="shared" si="84"/>
        <v>2</v>
      </c>
      <c r="V114" s="84">
        <v>1</v>
      </c>
      <c r="W114" s="63">
        <f t="shared" si="84"/>
        <v>2</v>
      </c>
      <c r="X114" s="84">
        <v>1</v>
      </c>
      <c r="Y114" s="67">
        <f t="shared" ref="Y114" si="132">+X114*$K114</f>
        <v>2</v>
      </c>
      <c r="Z114" s="68" t="s">
        <v>425</v>
      </c>
      <c r="AA114" s="68" t="s">
        <v>255</v>
      </c>
      <c r="AB114" s="68" t="s">
        <v>255</v>
      </c>
      <c r="AC114" s="68">
        <v>10111</v>
      </c>
      <c r="AD114" s="68" t="s">
        <v>256</v>
      </c>
    </row>
    <row r="115" spans="1:30">
      <c r="A115" s="44">
        <f t="shared" si="91"/>
        <v>108</v>
      </c>
      <c r="B115" s="68" t="s">
        <v>180</v>
      </c>
      <c r="C115" s="68" t="s">
        <v>444</v>
      </c>
      <c r="D115" s="68" t="s">
        <v>54</v>
      </c>
      <c r="E115" s="64" t="str">
        <f t="shared" si="82"/>
        <v>Sanjay Bawan</v>
      </c>
      <c r="F115" s="68" t="s">
        <v>205</v>
      </c>
      <c r="G115" s="68" t="s">
        <v>206</v>
      </c>
      <c r="H115" s="68"/>
      <c r="I115" s="68"/>
      <c r="J115" s="68"/>
      <c r="K115" s="68">
        <f t="shared" si="117"/>
        <v>1</v>
      </c>
      <c r="L115" s="69">
        <v>0.5</v>
      </c>
      <c r="M115" s="67">
        <f t="shared" si="118"/>
        <v>0.5</v>
      </c>
      <c r="N115" s="84">
        <v>0</v>
      </c>
      <c r="O115" s="67">
        <f t="shared" si="83"/>
        <v>0</v>
      </c>
      <c r="P115" s="68" t="s">
        <v>664</v>
      </c>
      <c r="Q115" s="83">
        <v>0</v>
      </c>
      <c r="R115" s="83">
        <v>0</v>
      </c>
      <c r="S115" s="83">
        <v>0</v>
      </c>
      <c r="T115" s="84">
        <v>0</v>
      </c>
      <c r="U115" s="63">
        <f t="shared" si="84"/>
        <v>0</v>
      </c>
      <c r="V115" s="84">
        <v>0</v>
      </c>
      <c r="W115" s="63">
        <f t="shared" si="84"/>
        <v>0</v>
      </c>
      <c r="X115" s="84">
        <v>0</v>
      </c>
      <c r="Y115" s="67">
        <f t="shared" ref="Y115" si="133">+X115*$K115</f>
        <v>0</v>
      </c>
      <c r="Z115" s="68" t="s">
        <v>349</v>
      </c>
      <c r="AA115" s="68" t="s">
        <v>350</v>
      </c>
      <c r="AB115" s="68" t="s">
        <v>271</v>
      </c>
      <c r="AC115" s="68">
        <v>91303</v>
      </c>
      <c r="AD115" s="68" t="s">
        <v>256</v>
      </c>
    </row>
    <row r="116" spans="1:30">
      <c r="A116" s="44">
        <f t="shared" si="91"/>
        <v>109</v>
      </c>
      <c r="B116" s="68" t="s">
        <v>180</v>
      </c>
      <c r="C116" s="68" t="s">
        <v>444</v>
      </c>
      <c r="D116" s="68" t="s">
        <v>54</v>
      </c>
      <c r="E116" s="64" t="str">
        <f t="shared" si="82"/>
        <v>Prabh Chandhoke</v>
      </c>
      <c r="F116" s="68" t="s">
        <v>207</v>
      </c>
      <c r="G116" s="68" t="s">
        <v>208</v>
      </c>
      <c r="H116" s="68"/>
      <c r="I116" s="68"/>
      <c r="J116" s="68"/>
      <c r="K116" s="68">
        <f t="shared" si="117"/>
        <v>1</v>
      </c>
      <c r="L116" s="69">
        <v>1</v>
      </c>
      <c r="M116" s="67">
        <f t="shared" si="118"/>
        <v>1</v>
      </c>
      <c r="N116" s="84">
        <v>0</v>
      </c>
      <c r="O116" s="67">
        <f t="shared" si="83"/>
        <v>0</v>
      </c>
      <c r="P116" s="68" t="s">
        <v>665</v>
      </c>
      <c r="Q116" s="83">
        <v>0</v>
      </c>
      <c r="R116" s="83">
        <v>1</v>
      </c>
      <c r="S116" s="83">
        <v>1</v>
      </c>
      <c r="T116" s="84">
        <v>0</v>
      </c>
      <c r="U116" s="63">
        <f t="shared" si="84"/>
        <v>0</v>
      </c>
      <c r="V116" s="84">
        <v>0</v>
      </c>
      <c r="W116" s="63">
        <f t="shared" si="84"/>
        <v>0</v>
      </c>
      <c r="X116" s="84">
        <v>0</v>
      </c>
      <c r="Y116" s="67">
        <f t="shared" ref="Y116" si="134">+X116*$K116</f>
        <v>0</v>
      </c>
      <c r="Z116" s="68" t="s">
        <v>306</v>
      </c>
      <c r="AA116" s="68" t="s">
        <v>308</v>
      </c>
      <c r="AB116" s="68" t="s">
        <v>271</v>
      </c>
      <c r="AC116" s="68">
        <v>94105</v>
      </c>
      <c r="AD116" s="68" t="s">
        <v>256</v>
      </c>
    </row>
    <row r="117" spans="1:30" s="74" customFormat="1">
      <c r="A117" s="123">
        <f t="shared" si="91"/>
        <v>110</v>
      </c>
      <c r="B117" s="71" t="s">
        <v>180</v>
      </c>
      <c r="C117" s="71" t="s">
        <v>444</v>
      </c>
      <c r="D117" s="71" t="s">
        <v>54</v>
      </c>
      <c r="E117" s="124" t="str">
        <f t="shared" si="82"/>
        <v>Dave Virro</v>
      </c>
      <c r="F117" s="71" t="s">
        <v>94</v>
      </c>
      <c r="G117" s="71" t="s">
        <v>209</v>
      </c>
      <c r="H117" s="71" t="s">
        <v>210</v>
      </c>
      <c r="I117" s="71"/>
      <c r="J117" s="71"/>
      <c r="K117" s="71">
        <f t="shared" si="117"/>
        <v>2</v>
      </c>
      <c r="L117" s="73">
        <v>0.75</v>
      </c>
      <c r="M117" s="72">
        <f t="shared" si="118"/>
        <v>1.5</v>
      </c>
      <c r="N117" s="85">
        <v>0</v>
      </c>
      <c r="O117" s="72">
        <f t="shared" si="83"/>
        <v>0</v>
      </c>
      <c r="P117" s="71" t="s">
        <v>663</v>
      </c>
      <c r="Q117" s="125">
        <v>0</v>
      </c>
      <c r="R117" s="125">
        <v>1</v>
      </c>
      <c r="S117" s="125">
        <v>1</v>
      </c>
      <c r="T117" s="85">
        <v>0</v>
      </c>
      <c r="U117" s="126">
        <f t="shared" si="84"/>
        <v>0</v>
      </c>
      <c r="V117" s="85">
        <v>0</v>
      </c>
      <c r="W117" s="126">
        <f t="shared" si="84"/>
        <v>0</v>
      </c>
      <c r="X117" s="85">
        <v>0</v>
      </c>
      <c r="Y117" s="72">
        <f t="shared" ref="Y117" si="135">+X117*$K117</f>
        <v>0</v>
      </c>
      <c r="Z117" s="71" t="s">
        <v>758</v>
      </c>
      <c r="AA117" s="71" t="s">
        <v>264</v>
      </c>
      <c r="AB117" s="71" t="s">
        <v>252</v>
      </c>
      <c r="AC117" s="71" t="s">
        <v>759</v>
      </c>
      <c r="AD117" s="71" t="s">
        <v>254</v>
      </c>
    </row>
    <row r="118" spans="1:30">
      <c r="A118" s="44">
        <f t="shared" si="91"/>
        <v>111</v>
      </c>
      <c r="B118" s="68" t="s">
        <v>180</v>
      </c>
      <c r="C118" s="68" t="s">
        <v>444</v>
      </c>
      <c r="D118" s="68" t="s">
        <v>54</v>
      </c>
      <c r="E118" s="64" t="str">
        <f t="shared" si="82"/>
        <v>Ayed Al-Sabawi</v>
      </c>
      <c r="F118" s="68" t="s">
        <v>211</v>
      </c>
      <c r="G118" s="68" t="s">
        <v>212</v>
      </c>
      <c r="H118" s="68" t="s">
        <v>216</v>
      </c>
      <c r="I118" s="68"/>
      <c r="J118" s="68"/>
      <c r="K118" s="68">
        <f t="shared" si="117"/>
        <v>2</v>
      </c>
      <c r="L118" s="69">
        <v>1</v>
      </c>
      <c r="M118" s="67">
        <f t="shared" si="118"/>
        <v>2</v>
      </c>
      <c r="N118" s="84">
        <v>0</v>
      </c>
      <c r="O118" s="67">
        <f t="shared" si="83"/>
        <v>0</v>
      </c>
      <c r="P118" s="68" t="s">
        <v>663</v>
      </c>
      <c r="Q118" s="83">
        <v>0</v>
      </c>
      <c r="R118" s="83">
        <v>1</v>
      </c>
      <c r="S118" s="83">
        <v>1</v>
      </c>
      <c r="T118" s="84">
        <v>0</v>
      </c>
      <c r="U118" s="63">
        <f t="shared" si="84"/>
        <v>0</v>
      </c>
      <c r="V118" s="84">
        <v>0</v>
      </c>
      <c r="W118" s="63">
        <f t="shared" si="84"/>
        <v>0</v>
      </c>
      <c r="X118" s="84">
        <v>0</v>
      </c>
      <c r="Y118" s="67">
        <f t="shared" ref="Y118" si="136">+X118*$K118</f>
        <v>0</v>
      </c>
      <c r="Z118" s="68" t="s">
        <v>426</v>
      </c>
      <c r="AA118" s="68" t="s">
        <v>426</v>
      </c>
      <c r="AB118" s="68" t="s">
        <v>426</v>
      </c>
      <c r="AC118" s="68" t="s">
        <v>426</v>
      </c>
      <c r="AD118" s="68" t="s">
        <v>426</v>
      </c>
    </row>
    <row r="119" spans="1:30">
      <c r="A119" s="44">
        <f t="shared" si="91"/>
        <v>112</v>
      </c>
      <c r="B119" s="68" t="s">
        <v>197</v>
      </c>
      <c r="C119" s="68" t="s">
        <v>444</v>
      </c>
      <c r="D119" s="68" t="s">
        <v>54</v>
      </c>
      <c r="E119" s="64" t="str">
        <f t="shared" si="82"/>
        <v>Chris Cruz</v>
      </c>
      <c r="F119" s="68" t="s">
        <v>213</v>
      </c>
      <c r="G119" s="68" t="s">
        <v>214</v>
      </c>
      <c r="H119" s="68" t="s">
        <v>215</v>
      </c>
      <c r="I119" s="68"/>
      <c r="J119" s="68"/>
      <c r="K119" s="68">
        <f t="shared" si="117"/>
        <v>2</v>
      </c>
      <c r="L119" s="69">
        <v>0.75</v>
      </c>
      <c r="M119" s="67">
        <f t="shared" si="118"/>
        <v>1.5</v>
      </c>
      <c r="N119" s="84">
        <v>0</v>
      </c>
      <c r="O119" s="67">
        <f t="shared" si="83"/>
        <v>0</v>
      </c>
      <c r="P119" s="68" t="s">
        <v>663</v>
      </c>
      <c r="Q119" s="83">
        <v>0</v>
      </c>
      <c r="R119" s="83">
        <v>1</v>
      </c>
      <c r="S119" s="83">
        <v>1</v>
      </c>
      <c r="T119" s="84">
        <v>0</v>
      </c>
      <c r="U119" s="63">
        <f t="shared" si="84"/>
        <v>0</v>
      </c>
      <c r="V119" s="84">
        <v>0</v>
      </c>
      <c r="W119" s="63">
        <f t="shared" si="84"/>
        <v>0</v>
      </c>
      <c r="X119" s="84">
        <v>0</v>
      </c>
      <c r="Y119" s="67">
        <f t="shared" ref="Y119" si="137">+X119*$K119</f>
        <v>0</v>
      </c>
      <c r="Z119" s="68" t="s">
        <v>309</v>
      </c>
      <c r="AA119" s="68" t="s">
        <v>255</v>
      </c>
      <c r="AB119" s="68" t="s">
        <v>255</v>
      </c>
      <c r="AC119" s="68">
        <v>10010</v>
      </c>
      <c r="AD119" s="68" t="s">
        <v>256</v>
      </c>
    </row>
    <row r="120" spans="1:30">
      <c r="A120" s="44">
        <f t="shared" si="91"/>
        <v>113</v>
      </c>
      <c r="B120" s="68" t="s">
        <v>180</v>
      </c>
      <c r="C120" s="68" t="s">
        <v>444</v>
      </c>
      <c r="D120" s="68" t="s">
        <v>54</v>
      </c>
      <c r="E120" s="64" t="str">
        <f t="shared" si="82"/>
        <v>Adam Shantz</v>
      </c>
      <c r="F120" s="68" t="s">
        <v>217</v>
      </c>
      <c r="G120" s="68" t="s">
        <v>218</v>
      </c>
      <c r="H120" s="68"/>
      <c r="I120" s="68"/>
      <c r="J120" s="68"/>
      <c r="K120" s="68">
        <f t="shared" si="117"/>
        <v>1</v>
      </c>
      <c r="L120" s="69">
        <v>1</v>
      </c>
      <c r="M120" s="67">
        <f t="shared" si="118"/>
        <v>1</v>
      </c>
      <c r="N120" s="84">
        <v>0</v>
      </c>
      <c r="O120" s="67">
        <f t="shared" si="83"/>
        <v>0</v>
      </c>
      <c r="P120" s="68" t="s">
        <v>664</v>
      </c>
      <c r="Q120" s="83">
        <v>0</v>
      </c>
      <c r="R120" s="83">
        <v>0</v>
      </c>
      <c r="S120" s="83">
        <v>0</v>
      </c>
      <c r="T120" s="84">
        <v>0</v>
      </c>
      <c r="U120" s="63">
        <f t="shared" si="84"/>
        <v>0</v>
      </c>
      <c r="V120" s="84">
        <v>0</v>
      </c>
      <c r="W120" s="63">
        <f t="shared" si="84"/>
        <v>0</v>
      </c>
      <c r="X120" s="84">
        <v>0</v>
      </c>
      <c r="Y120" s="67">
        <f t="shared" ref="Y120" si="138">+X120*$K120</f>
        <v>0</v>
      </c>
      <c r="Z120" s="68" t="s">
        <v>272</v>
      </c>
      <c r="AA120" s="68" t="s">
        <v>264</v>
      </c>
      <c r="AB120" s="68" t="s">
        <v>252</v>
      </c>
      <c r="AC120" s="68" t="s">
        <v>273</v>
      </c>
      <c r="AD120" s="68" t="s">
        <v>254</v>
      </c>
    </row>
    <row r="121" spans="1:30" s="121" customFormat="1">
      <c r="A121" s="113">
        <f t="shared" si="91"/>
        <v>114</v>
      </c>
      <c r="B121" s="114" t="s">
        <v>180</v>
      </c>
      <c r="C121" s="114" t="s">
        <v>444</v>
      </c>
      <c r="D121" s="114" t="s">
        <v>54</v>
      </c>
      <c r="E121" s="115" t="str">
        <f t="shared" si="82"/>
        <v>Samir Meghji</v>
      </c>
      <c r="F121" s="114" t="s">
        <v>219</v>
      </c>
      <c r="G121" s="114" t="s">
        <v>220</v>
      </c>
      <c r="H121" s="114" t="s">
        <v>221</v>
      </c>
      <c r="I121" s="114"/>
      <c r="J121" s="114"/>
      <c r="K121" s="114">
        <f t="shared" si="117"/>
        <v>2</v>
      </c>
      <c r="L121" s="116">
        <v>0.25</v>
      </c>
      <c r="M121" s="117">
        <f t="shared" si="118"/>
        <v>0.5</v>
      </c>
      <c r="N121" s="118">
        <v>0</v>
      </c>
      <c r="O121" s="117">
        <f t="shared" si="83"/>
        <v>0</v>
      </c>
      <c r="P121" s="114" t="s">
        <v>664</v>
      </c>
      <c r="Q121" s="119">
        <v>0</v>
      </c>
      <c r="R121" s="119">
        <v>0</v>
      </c>
      <c r="S121" s="119">
        <v>0</v>
      </c>
      <c r="T121" s="118">
        <v>0</v>
      </c>
      <c r="U121" s="120">
        <f t="shared" si="84"/>
        <v>0</v>
      </c>
      <c r="V121" s="118">
        <v>0</v>
      </c>
      <c r="W121" s="120">
        <f t="shared" si="84"/>
        <v>0</v>
      </c>
      <c r="X121" s="118">
        <v>0</v>
      </c>
      <c r="Y121" s="117">
        <f t="shared" ref="Y121" si="139">+X121*$K121</f>
        <v>0</v>
      </c>
      <c r="Z121" s="114"/>
      <c r="AA121" s="114"/>
      <c r="AB121" s="114"/>
      <c r="AC121" s="114"/>
      <c r="AD121" s="114"/>
    </row>
    <row r="122" spans="1:30">
      <c r="A122" s="44">
        <f t="shared" si="91"/>
        <v>115</v>
      </c>
      <c r="B122" s="68" t="s">
        <v>180</v>
      </c>
      <c r="C122" s="68" t="s">
        <v>444</v>
      </c>
      <c r="D122" s="68" t="s">
        <v>54</v>
      </c>
      <c r="E122" s="64" t="str">
        <f t="shared" si="82"/>
        <v>Wan Luo</v>
      </c>
      <c r="F122" s="68" t="s">
        <v>222</v>
      </c>
      <c r="G122" s="68" t="s">
        <v>223</v>
      </c>
      <c r="H122" s="68" t="s">
        <v>26</v>
      </c>
      <c r="I122" s="68"/>
      <c r="J122" s="68"/>
      <c r="K122" s="68">
        <f t="shared" si="117"/>
        <v>2</v>
      </c>
      <c r="L122" s="69">
        <v>1</v>
      </c>
      <c r="M122" s="67">
        <f t="shared" si="118"/>
        <v>2</v>
      </c>
      <c r="N122" s="84">
        <v>0</v>
      </c>
      <c r="O122" s="67">
        <f t="shared" si="83"/>
        <v>0</v>
      </c>
      <c r="P122" s="68" t="s">
        <v>664</v>
      </c>
      <c r="Q122" s="83">
        <v>0</v>
      </c>
      <c r="R122" s="83">
        <v>0</v>
      </c>
      <c r="S122" s="83">
        <v>0</v>
      </c>
      <c r="T122" s="84">
        <v>0</v>
      </c>
      <c r="U122" s="63">
        <f t="shared" si="84"/>
        <v>0</v>
      </c>
      <c r="V122" s="84">
        <v>0</v>
      </c>
      <c r="W122" s="63">
        <f t="shared" si="84"/>
        <v>0</v>
      </c>
      <c r="X122" s="84">
        <v>0</v>
      </c>
      <c r="Y122" s="67">
        <f t="shared" ref="Y122" si="140">+X122*$K122</f>
        <v>0</v>
      </c>
      <c r="Z122" s="68" t="s">
        <v>341</v>
      </c>
      <c r="AA122" s="68" t="s">
        <v>255</v>
      </c>
      <c r="AB122" s="68" t="s">
        <v>255</v>
      </c>
      <c r="AC122" s="68">
        <v>10012</v>
      </c>
      <c r="AD122" s="68" t="s">
        <v>256</v>
      </c>
    </row>
    <row r="123" spans="1:30">
      <c r="A123" s="44">
        <f t="shared" si="91"/>
        <v>116</v>
      </c>
      <c r="B123" s="68" t="s">
        <v>180</v>
      </c>
      <c r="C123" s="68" t="s">
        <v>444</v>
      </c>
      <c r="D123" s="68" t="s">
        <v>54</v>
      </c>
      <c r="E123" s="64" t="str">
        <f t="shared" si="82"/>
        <v>Cristina Ferrer</v>
      </c>
      <c r="F123" s="68" t="s">
        <v>342</v>
      </c>
      <c r="G123" s="68" t="s">
        <v>343</v>
      </c>
      <c r="H123" s="68" t="s">
        <v>344</v>
      </c>
      <c r="I123" s="68"/>
      <c r="J123" s="68"/>
      <c r="K123" s="68">
        <f t="shared" si="117"/>
        <v>2</v>
      </c>
      <c r="L123" s="69">
        <v>0.5</v>
      </c>
      <c r="M123" s="67">
        <f t="shared" si="118"/>
        <v>1</v>
      </c>
      <c r="N123" s="84">
        <v>0</v>
      </c>
      <c r="O123" s="67">
        <f t="shared" si="83"/>
        <v>0</v>
      </c>
      <c r="P123" s="68" t="s">
        <v>664</v>
      </c>
      <c r="Q123" s="83">
        <v>0</v>
      </c>
      <c r="R123" s="83">
        <v>0</v>
      </c>
      <c r="S123" s="83">
        <v>0</v>
      </c>
      <c r="T123" s="84">
        <v>0</v>
      </c>
      <c r="U123" s="63">
        <f t="shared" si="84"/>
        <v>0</v>
      </c>
      <c r="V123" s="84">
        <v>0</v>
      </c>
      <c r="W123" s="63">
        <f t="shared" si="84"/>
        <v>0</v>
      </c>
      <c r="X123" s="84">
        <v>0</v>
      </c>
      <c r="Y123" s="67">
        <f t="shared" ref="Y123" si="141">+X123*$K123</f>
        <v>0</v>
      </c>
      <c r="Z123" s="68" t="s">
        <v>345</v>
      </c>
      <c r="AA123" s="68" t="s">
        <v>346</v>
      </c>
      <c r="AB123" s="68" t="s">
        <v>347</v>
      </c>
      <c r="AC123" s="75" t="s">
        <v>348</v>
      </c>
      <c r="AD123" s="68" t="s">
        <v>256</v>
      </c>
    </row>
    <row r="124" spans="1:30">
      <c r="A124" s="44">
        <f t="shared" si="91"/>
        <v>117</v>
      </c>
      <c r="B124" s="68" t="s">
        <v>180</v>
      </c>
      <c r="C124" s="68" t="s">
        <v>444</v>
      </c>
      <c r="D124" s="68" t="s">
        <v>54</v>
      </c>
      <c r="E124" s="64" t="str">
        <f t="shared" si="82"/>
        <v>Ben Hunsaker</v>
      </c>
      <c r="F124" s="68" t="s">
        <v>224</v>
      </c>
      <c r="G124" s="68" t="s">
        <v>225</v>
      </c>
      <c r="H124" s="68"/>
      <c r="I124" s="68"/>
      <c r="J124" s="68"/>
      <c r="K124" s="68">
        <f t="shared" si="117"/>
        <v>1</v>
      </c>
      <c r="L124" s="69">
        <v>1</v>
      </c>
      <c r="M124" s="67">
        <f t="shared" si="118"/>
        <v>1</v>
      </c>
      <c r="N124" s="84">
        <v>0</v>
      </c>
      <c r="O124" s="67">
        <f t="shared" si="83"/>
        <v>0</v>
      </c>
      <c r="P124" s="68" t="s">
        <v>663</v>
      </c>
      <c r="Q124" s="83">
        <v>0</v>
      </c>
      <c r="R124" s="83">
        <v>1</v>
      </c>
      <c r="S124" s="83">
        <v>1</v>
      </c>
      <c r="T124" s="84">
        <v>0</v>
      </c>
      <c r="U124" s="63">
        <f t="shared" si="84"/>
        <v>0</v>
      </c>
      <c r="V124" s="84">
        <v>0</v>
      </c>
      <c r="W124" s="63">
        <f t="shared" si="84"/>
        <v>0</v>
      </c>
      <c r="X124" s="84">
        <v>0</v>
      </c>
      <c r="Y124" s="67">
        <f t="shared" ref="Y124" si="142">+X124*$K124</f>
        <v>0</v>
      </c>
      <c r="Z124" s="68" t="s">
        <v>709</v>
      </c>
      <c r="AA124" s="68" t="s">
        <v>334</v>
      </c>
      <c r="AB124" s="68" t="s">
        <v>271</v>
      </c>
      <c r="AC124" s="68">
        <v>90401</v>
      </c>
      <c r="AD124" s="68" t="s">
        <v>256</v>
      </c>
    </row>
    <row r="125" spans="1:30" s="121" customFormat="1">
      <c r="A125" s="113">
        <f t="shared" si="91"/>
        <v>118</v>
      </c>
      <c r="B125" s="114" t="s">
        <v>180</v>
      </c>
      <c r="C125" s="114" t="s">
        <v>444</v>
      </c>
      <c r="D125" s="114" t="s">
        <v>54</v>
      </c>
      <c r="E125" s="115" t="str">
        <f t="shared" si="82"/>
        <v>Erik Mikkelsen</v>
      </c>
      <c r="F125" s="114" t="s">
        <v>226</v>
      </c>
      <c r="G125" s="114" t="s">
        <v>227</v>
      </c>
      <c r="H125" s="114" t="s">
        <v>228</v>
      </c>
      <c r="I125" s="114"/>
      <c r="J125" s="114"/>
      <c r="K125" s="114">
        <f t="shared" si="117"/>
        <v>2</v>
      </c>
      <c r="L125" s="116">
        <v>0.5</v>
      </c>
      <c r="M125" s="117">
        <f t="shared" si="118"/>
        <v>1</v>
      </c>
      <c r="N125" s="118">
        <v>0</v>
      </c>
      <c r="O125" s="117">
        <f t="shared" si="83"/>
        <v>0</v>
      </c>
      <c r="P125" s="114" t="s">
        <v>664</v>
      </c>
      <c r="Q125" s="119">
        <v>0</v>
      </c>
      <c r="R125" s="119">
        <v>0</v>
      </c>
      <c r="S125" s="119">
        <v>0</v>
      </c>
      <c r="T125" s="118">
        <v>0</v>
      </c>
      <c r="U125" s="120">
        <f t="shared" si="84"/>
        <v>0</v>
      </c>
      <c r="V125" s="118">
        <v>0</v>
      </c>
      <c r="W125" s="120">
        <f t="shared" si="84"/>
        <v>0</v>
      </c>
      <c r="X125" s="118">
        <v>0</v>
      </c>
      <c r="Y125" s="117">
        <f t="shared" ref="Y125" si="143">+X125*$K125</f>
        <v>0</v>
      </c>
      <c r="Z125" s="114"/>
      <c r="AA125" s="114"/>
      <c r="AB125" s="114"/>
      <c r="AC125" s="114"/>
      <c r="AD125" s="114"/>
    </row>
    <row r="126" spans="1:30" s="121" customFormat="1">
      <c r="A126" s="113">
        <f t="shared" si="91"/>
        <v>119</v>
      </c>
      <c r="B126" s="114" t="s">
        <v>180</v>
      </c>
      <c r="C126" s="114" t="s">
        <v>444</v>
      </c>
      <c r="D126" s="114" t="s">
        <v>54</v>
      </c>
      <c r="E126" s="115" t="str">
        <f t="shared" si="82"/>
        <v>Said Al-Alaoui</v>
      </c>
      <c r="F126" s="114" t="s">
        <v>684</v>
      </c>
      <c r="G126" s="114" t="s">
        <v>685</v>
      </c>
      <c r="H126" s="114"/>
      <c r="I126" s="114"/>
      <c r="J126" s="114"/>
      <c r="K126" s="114">
        <f t="shared" si="117"/>
        <v>1</v>
      </c>
      <c r="L126" s="116">
        <v>1</v>
      </c>
      <c r="M126" s="117">
        <f t="shared" si="118"/>
        <v>1</v>
      </c>
      <c r="N126" s="118">
        <v>0</v>
      </c>
      <c r="O126" s="117">
        <f t="shared" ref="O126" si="144">+K126*N126*L126</f>
        <v>0</v>
      </c>
      <c r="P126" s="114" t="s">
        <v>664</v>
      </c>
      <c r="Q126" s="119">
        <v>0</v>
      </c>
      <c r="R126" s="119">
        <v>0</v>
      </c>
      <c r="S126" s="119">
        <v>0</v>
      </c>
      <c r="T126" s="118">
        <v>0</v>
      </c>
      <c r="U126" s="120">
        <f t="shared" ref="U126" si="145">+T126*$K126</f>
        <v>0</v>
      </c>
      <c r="V126" s="118">
        <v>0</v>
      </c>
      <c r="W126" s="120">
        <f t="shared" ref="W126" si="146">+V126*$K126</f>
        <v>0</v>
      </c>
      <c r="X126" s="118">
        <v>0</v>
      </c>
      <c r="Y126" s="117">
        <f t="shared" ref="Y126" si="147">+X126*$K126</f>
        <v>0</v>
      </c>
      <c r="Z126" s="114"/>
      <c r="AA126" s="114"/>
      <c r="AB126" s="114"/>
      <c r="AC126" s="114"/>
      <c r="AD126" s="114"/>
    </row>
    <row r="127" spans="1:30">
      <c r="A127" s="44">
        <f t="shared" si="91"/>
        <v>120</v>
      </c>
      <c r="B127" s="68" t="s">
        <v>180</v>
      </c>
      <c r="C127" s="68" t="s">
        <v>444</v>
      </c>
      <c r="D127" s="68" t="s">
        <v>54</v>
      </c>
      <c r="E127" s="64" t="str">
        <f t="shared" si="82"/>
        <v>Dmitriy Mitchev</v>
      </c>
      <c r="F127" s="68" t="s">
        <v>229</v>
      </c>
      <c r="G127" s="68" t="s">
        <v>230</v>
      </c>
      <c r="H127" s="68" t="s">
        <v>239</v>
      </c>
      <c r="I127" s="68"/>
      <c r="J127" s="68"/>
      <c r="K127" s="68">
        <f t="shared" si="117"/>
        <v>2</v>
      </c>
      <c r="L127" s="69">
        <v>1</v>
      </c>
      <c r="M127" s="67">
        <f t="shared" si="118"/>
        <v>2</v>
      </c>
      <c r="N127" s="84">
        <v>0</v>
      </c>
      <c r="O127" s="67">
        <f t="shared" si="83"/>
        <v>0</v>
      </c>
      <c r="P127" s="68" t="s">
        <v>663</v>
      </c>
      <c r="Q127" s="83">
        <v>0</v>
      </c>
      <c r="R127" s="83">
        <v>1</v>
      </c>
      <c r="S127" s="83">
        <v>1</v>
      </c>
      <c r="T127" s="84">
        <v>0</v>
      </c>
      <c r="U127" s="63">
        <f t="shared" si="84"/>
        <v>0</v>
      </c>
      <c r="V127" s="84">
        <v>0</v>
      </c>
      <c r="W127" s="63">
        <f t="shared" si="84"/>
        <v>0</v>
      </c>
      <c r="X127" s="84">
        <v>0</v>
      </c>
      <c r="Y127" s="67">
        <f t="shared" ref="Y127" si="148">+X127*$K127</f>
        <v>0</v>
      </c>
      <c r="Z127" s="68" t="s">
        <v>336</v>
      </c>
      <c r="AA127" s="68" t="s">
        <v>264</v>
      </c>
      <c r="AB127" s="68" t="s">
        <v>252</v>
      </c>
      <c r="AC127" s="68" t="s">
        <v>337</v>
      </c>
      <c r="AD127" s="68" t="s">
        <v>254</v>
      </c>
    </row>
    <row r="128" spans="1:30" s="121" customFormat="1">
      <c r="A128" s="113">
        <f t="shared" si="91"/>
        <v>121</v>
      </c>
      <c r="B128" s="114" t="s">
        <v>180</v>
      </c>
      <c r="C128" s="114" t="s">
        <v>444</v>
      </c>
      <c r="D128" s="114" t="s">
        <v>54</v>
      </c>
      <c r="E128" s="115" t="str">
        <f t="shared" si="82"/>
        <v>Amir Banijamali</v>
      </c>
      <c r="F128" s="114" t="s">
        <v>244</v>
      </c>
      <c r="G128" s="114" t="s">
        <v>645</v>
      </c>
      <c r="H128" s="114"/>
      <c r="I128" s="114"/>
      <c r="J128" s="114"/>
      <c r="K128" s="114">
        <f t="shared" si="117"/>
        <v>1</v>
      </c>
      <c r="L128" s="116">
        <v>0.5</v>
      </c>
      <c r="M128" s="117">
        <f t="shared" si="118"/>
        <v>0.5</v>
      </c>
      <c r="N128" s="118">
        <v>0</v>
      </c>
      <c r="O128" s="117">
        <f t="shared" si="83"/>
        <v>0</v>
      </c>
      <c r="P128" s="114" t="s">
        <v>663</v>
      </c>
      <c r="Q128" s="119">
        <v>0</v>
      </c>
      <c r="R128" s="119">
        <v>1</v>
      </c>
      <c r="S128" s="119">
        <v>1</v>
      </c>
      <c r="T128" s="118">
        <v>0</v>
      </c>
      <c r="U128" s="120">
        <f t="shared" si="84"/>
        <v>0</v>
      </c>
      <c r="V128" s="118">
        <v>0</v>
      </c>
      <c r="W128" s="120">
        <f t="shared" si="84"/>
        <v>0</v>
      </c>
      <c r="X128" s="118">
        <v>0</v>
      </c>
      <c r="Y128" s="117">
        <f t="shared" ref="Y128" si="149">+X128*$K128</f>
        <v>0</v>
      </c>
      <c r="Z128" s="114"/>
      <c r="AA128" s="114"/>
      <c r="AB128" s="114"/>
      <c r="AC128" s="114"/>
      <c r="AD128" s="114"/>
    </row>
    <row r="129" spans="1:30">
      <c r="A129" s="44">
        <f t="shared" si="91"/>
        <v>122</v>
      </c>
      <c r="B129" s="68" t="s">
        <v>180</v>
      </c>
      <c r="C129" s="68" t="s">
        <v>444</v>
      </c>
      <c r="D129" s="68" t="s">
        <v>54</v>
      </c>
      <c r="E129" s="64" t="str">
        <f t="shared" si="82"/>
        <v>Omar Jabri</v>
      </c>
      <c r="F129" s="68" t="s">
        <v>672</v>
      </c>
      <c r="G129" s="68" t="s">
        <v>231</v>
      </c>
      <c r="H129" s="68"/>
      <c r="I129" s="68"/>
      <c r="J129" s="68"/>
      <c r="K129" s="68">
        <f t="shared" si="117"/>
        <v>1</v>
      </c>
      <c r="L129" s="69">
        <v>1</v>
      </c>
      <c r="M129" s="67">
        <f t="shared" si="118"/>
        <v>1</v>
      </c>
      <c r="N129" s="84">
        <v>0</v>
      </c>
      <c r="O129" s="67">
        <f t="shared" si="83"/>
        <v>0</v>
      </c>
      <c r="P129" s="68" t="s">
        <v>664</v>
      </c>
      <c r="Q129" s="83">
        <v>0</v>
      </c>
      <c r="R129" s="83">
        <v>0</v>
      </c>
      <c r="S129" s="83">
        <v>0</v>
      </c>
      <c r="T129" s="84">
        <v>0</v>
      </c>
      <c r="U129" s="63">
        <f t="shared" si="84"/>
        <v>0</v>
      </c>
      <c r="V129" s="84">
        <v>0</v>
      </c>
      <c r="W129" s="63">
        <f t="shared" si="84"/>
        <v>0</v>
      </c>
      <c r="X129" s="84">
        <v>0</v>
      </c>
      <c r="Y129" s="67">
        <f t="shared" ref="Y129" si="150">+X129*$K129</f>
        <v>0</v>
      </c>
      <c r="Z129" s="68" t="s">
        <v>304</v>
      </c>
      <c r="AA129" s="68" t="s">
        <v>255</v>
      </c>
      <c r="AB129" s="68" t="s">
        <v>255</v>
      </c>
      <c r="AC129" s="68">
        <v>10010</v>
      </c>
      <c r="AD129" s="68" t="s">
        <v>256</v>
      </c>
    </row>
    <row r="130" spans="1:30">
      <c r="A130" s="44">
        <f t="shared" si="91"/>
        <v>123</v>
      </c>
      <c r="B130" s="68" t="s">
        <v>197</v>
      </c>
      <c r="C130" s="68" t="s">
        <v>444</v>
      </c>
      <c r="D130" s="68" t="s">
        <v>54</v>
      </c>
      <c r="E130" s="64" t="str">
        <f t="shared" si="82"/>
        <v>Tom Casarella</v>
      </c>
      <c r="F130" s="68" t="s">
        <v>233</v>
      </c>
      <c r="G130" s="68" t="s">
        <v>234</v>
      </c>
      <c r="H130" s="68"/>
      <c r="I130" s="68"/>
      <c r="J130" s="68"/>
      <c r="K130" s="68">
        <f t="shared" si="117"/>
        <v>1</v>
      </c>
      <c r="L130" s="69">
        <v>1</v>
      </c>
      <c r="M130" s="67">
        <f t="shared" si="118"/>
        <v>1</v>
      </c>
      <c r="N130" s="84">
        <v>0</v>
      </c>
      <c r="O130" s="67">
        <f t="shared" si="83"/>
        <v>0</v>
      </c>
      <c r="P130" s="68" t="s">
        <v>664</v>
      </c>
      <c r="Q130" s="83">
        <v>0</v>
      </c>
      <c r="R130" s="83">
        <v>0</v>
      </c>
      <c r="S130" s="83">
        <v>0</v>
      </c>
      <c r="T130" s="84">
        <v>0</v>
      </c>
      <c r="U130" s="63">
        <f t="shared" si="84"/>
        <v>0</v>
      </c>
      <c r="V130" s="84">
        <v>0</v>
      </c>
      <c r="W130" s="63">
        <f t="shared" si="84"/>
        <v>0</v>
      </c>
      <c r="X130" s="84">
        <v>0</v>
      </c>
      <c r="Y130" s="67">
        <f t="shared" ref="Y130" si="151">+X130*$K130</f>
        <v>0</v>
      </c>
      <c r="Z130" s="68" t="s">
        <v>333</v>
      </c>
      <c r="AA130" s="68" t="s">
        <v>334</v>
      </c>
      <c r="AB130" s="68" t="s">
        <v>271</v>
      </c>
      <c r="AC130" s="68">
        <v>90405</v>
      </c>
      <c r="AD130" s="68" t="s">
        <v>256</v>
      </c>
    </row>
    <row r="131" spans="1:30">
      <c r="A131" s="44">
        <f t="shared" si="91"/>
        <v>124</v>
      </c>
      <c r="B131" s="68" t="s">
        <v>197</v>
      </c>
      <c r="C131" s="68" t="s">
        <v>444</v>
      </c>
      <c r="D131" s="68" t="s">
        <v>54</v>
      </c>
      <c r="E131" s="64" t="str">
        <f t="shared" si="82"/>
        <v>Manvir Singh</v>
      </c>
      <c r="F131" s="68" t="s">
        <v>235</v>
      </c>
      <c r="G131" s="68" t="s">
        <v>236</v>
      </c>
      <c r="H131" s="68" t="s">
        <v>237</v>
      </c>
      <c r="I131" s="68"/>
      <c r="J131" s="68"/>
      <c r="K131" s="68">
        <f t="shared" si="117"/>
        <v>2</v>
      </c>
      <c r="L131" s="69">
        <v>0.5</v>
      </c>
      <c r="M131" s="67">
        <f t="shared" si="118"/>
        <v>1</v>
      </c>
      <c r="N131" s="84">
        <v>0</v>
      </c>
      <c r="O131" s="67">
        <f t="shared" si="83"/>
        <v>0</v>
      </c>
      <c r="P131" s="68" t="s">
        <v>664</v>
      </c>
      <c r="Q131" s="83">
        <v>0</v>
      </c>
      <c r="R131" s="83">
        <v>0</v>
      </c>
      <c r="S131" s="83">
        <v>0</v>
      </c>
      <c r="T131" s="84">
        <v>0</v>
      </c>
      <c r="U131" s="63">
        <f t="shared" si="84"/>
        <v>0</v>
      </c>
      <c r="V131" s="84">
        <v>0</v>
      </c>
      <c r="W131" s="63">
        <f t="shared" si="84"/>
        <v>0</v>
      </c>
      <c r="X131" s="84">
        <v>0</v>
      </c>
      <c r="Y131" s="67">
        <f t="shared" ref="Y131" si="152">+X131*$K131</f>
        <v>0</v>
      </c>
      <c r="Z131" s="68" t="s">
        <v>335</v>
      </c>
      <c r="AA131" s="68" t="s">
        <v>270</v>
      </c>
      <c r="AB131" s="68" t="s">
        <v>271</v>
      </c>
      <c r="AC131" s="68">
        <v>90049</v>
      </c>
      <c r="AD131" s="68" t="s">
        <v>256</v>
      </c>
    </row>
    <row r="132" spans="1:30" s="121" customFormat="1">
      <c r="A132" s="113">
        <f t="shared" si="91"/>
        <v>125</v>
      </c>
      <c r="B132" s="114" t="s">
        <v>238</v>
      </c>
      <c r="C132" s="114" t="s">
        <v>444</v>
      </c>
      <c r="D132" s="114" t="s">
        <v>54</v>
      </c>
      <c r="E132" s="115" t="str">
        <f t="shared" si="82"/>
        <v>Alan Greenberg</v>
      </c>
      <c r="F132" s="114" t="s">
        <v>4</v>
      </c>
      <c r="G132" s="114" t="s">
        <v>682</v>
      </c>
      <c r="H132" s="114" t="s">
        <v>683</v>
      </c>
      <c r="I132" s="114"/>
      <c r="J132" s="114"/>
      <c r="K132" s="114">
        <f t="shared" si="117"/>
        <v>2</v>
      </c>
      <c r="L132" s="116">
        <v>0.5</v>
      </c>
      <c r="M132" s="117">
        <f t="shared" si="118"/>
        <v>1</v>
      </c>
      <c r="N132" s="118">
        <v>0</v>
      </c>
      <c r="O132" s="117">
        <f t="shared" ref="O132" si="153">+K132*N132*L132</f>
        <v>0</v>
      </c>
      <c r="P132" s="114" t="s">
        <v>664</v>
      </c>
      <c r="Q132" s="119">
        <v>0</v>
      </c>
      <c r="R132" s="119">
        <v>0</v>
      </c>
      <c r="S132" s="119">
        <v>0</v>
      </c>
      <c r="T132" s="118">
        <v>0</v>
      </c>
      <c r="U132" s="120">
        <f t="shared" ref="U132" si="154">+T132*$K132</f>
        <v>0</v>
      </c>
      <c r="V132" s="118">
        <v>0</v>
      </c>
      <c r="W132" s="120">
        <f t="shared" ref="W132" si="155">+V132*$K132</f>
        <v>0</v>
      </c>
      <c r="X132" s="118">
        <v>0</v>
      </c>
      <c r="Y132" s="117">
        <f t="shared" ref="Y132" si="156">+X132*$K132</f>
        <v>0</v>
      </c>
      <c r="Z132" s="114"/>
      <c r="AA132" s="114"/>
      <c r="AB132" s="114"/>
      <c r="AC132" s="114"/>
      <c r="AD132" s="114"/>
    </row>
    <row r="133" spans="1:30" s="121" customFormat="1" hidden="1">
      <c r="A133" s="113">
        <f t="shared" si="91"/>
        <v>126</v>
      </c>
      <c r="B133" s="114" t="s">
        <v>238</v>
      </c>
      <c r="C133" s="114" t="s">
        <v>678</v>
      </c>
      <c r="D133" s="114" t="s">
        <v>54</v>
      </c>
      <c r="E133" s="115" t="str">
        <f t="shared" si="82"/>
        <v>Tom Zabrowsky</v>
      </c>
      <c r="F133" s="114" t="s">
        <v>233</v>
      </c>
      <c r="G133" s="114" t="s">
        <v>326</v>
      </c>
      <c r="H133" s="114" t="s">
        <v>327</v>
      </c>
      <c r="I133" s="114"/>
      <c r="J133" s="114"/>
      <c r="K133" s="114">
        <f t="shared" si="117"/>
        <v>2</v>
      </c>
      <c r="L133" s="116">
        <v>1</v>
      </c>
      <c r="M133" s="117">
        <f t="shared" si="118"/>
        <v>2</v>
      </c>
      <c r="N133" s="118">
        <v>0</v>
      </c>
      <c r="O133" s="117">
        <f t="shared" si="83"/>
        <v>0</v>
      </c>
      <c r="P133" s="114" t="s">
        <v>663</v>
      </c>
      <c r="Q133" s="119">
        <v>0</v>
      </c>
      <c r="R133" s="119">
        <v>1</v>
      </c>
      <c r="S133" s="119">
        <v>1</v>
      </c>
      <c r="T133" s="118">
        <v>0</v>
      </c>
      <c r="U133" s="120">
        <f t="shared" si="84"/>
        <v>0</v>
      </c>
      <c r="V133" s="118">
        <v>0</v>
      </c>
      <c r="W133" s="120">
        <f t="shared" si="84"/>
        <v>0</v>
      </c>
      <c r="X133" s="118">
        <v>0</v>
      </c>
      <c r="Y133" s="122">
        <f t="shared" ref="Y133" si="157">+X133*$K133</f>
        <v>0</v>
      </c>
      <c r="Z133" s="114"/>
      <c r="AA133" s="114"/>
      <c r="AB133" s="114"/>
      <c r="AC133" s="114"/>
      <c r="AD133" s="114"/>
    </row>
    <row r="134" spans="1:30" ht="13.5" thickBot="1">
      <c r="J134" s="80"/>
      <c r="U134" s="80"/>
      <c r="X134" s="80"/>
    </row>
    <row r="135" spans="1:30" ht="13.5" thickBot="1">
      <c r="A135" s="45"/>
      <c r="B135" s="76" t="s">
        <v>154</v>
      </c>
      <c r="C135" s="78"/>
      <c r="D135" s="77"/>
      <c r="E135" s="77"/>
      <c r="F135" s="77"/>
      <c r="G135" s="77"/>
      <c r="H135" s="77"/>
      <c r="I135" s="77"/>
      <c r="J135" s="77"/>
      <c r="K135" s="78">
        <f>+SUM(K8:K133)</f>
        <v>227</v>
      </c>
      <c r="L135" s="79">
        <f>+M135/K135</f>
        <v>0.74339207048458145</v>
      </c>
      <c r="M135" s="78">
        <f>+SUM(M8:M133)</f>
        <v>168.75</v>
      </c>
      <c r="N135" s="78">
        <f>+SUMPRODUCT(K8:K133,N8:N133)</f>
        <v>21</v>
      </c>
      <c r="O135" s="78">
        <f>+SUM(O8:O133)</f>
        <v>20</v>
      </c>
      <c r="P135" s="78"/>
      <c r="Q135" s="78"/>
      <c r="R135" s="78"/>
      <c r="S135" s="78"/>
      <c r="T135" s="78"/>
      <c r="U135" s="78">
        <f>+SUM(U8:U133)</f>
        <v>42</v>
      </c>
      <c r="V135" s="78"/>
      <c r="W135" s="78">
        <f>+SUM(W8:W133)</f>
        <v>42</v>
      </c>
      <c r="X135" s="78"/>
      <c r="Y135" s="78">
        <f>+SUM(Y8:Y133)</f>
        <v>42</v>
      </c>
      <c r="Z135" s="77"/>
      <c r="AA135" s="77"/>
      <c r="AB135" s="77"/>
      <c r="AC135" s="77"/>
      <c r="AD135" s="88"/>
    </row>
    <row r="136" spans="1:30">
      <c r="J136" s="80"/>
      <c r="O136" s="80"/>
      <c r="P136" s="80"/>
      <c r="Q136" s="80"/>
      <c r="R136" s="80"/>
      <c r="S136" s="80"/>
      <c r="U136" s="80"/>
      <c r="X136" s="80"/>
    </row>
    <row r="137" spans="1:30">
      <c r="J137" s="80"/>
      <c r="U137" s="80"/>
      <c r="X137" s="80"/>
    </row>
    <row r="138" spans="1:30">
      <c r="J138" s="80"/>
      <c r="U138" s="80"/>
      <c r="X138" s="80"/>
    </row>
    <row r="139" spans="1:30">
      <c r="J139" s="80"/>
      <c r="U139" s="80"/>
      <c r="X139" s="80"/>
    </row>
    <row r="140" spans="1:30">
      <c r="J140" s="80"/>
      <c r="U140" s="80"/>
      <c r="X140" s="80"/>
    </row>
    <row r="141" spans="1:30">
      <c r="J141" s="80"/>
      <c r="U141" s="80"/>
      <c r="X141" s="80"/>
    </row>
    <row r="142" spans="1:30">
      <c r="J142" s="80"/>
      <c r="U142" s="80"/>
      <c r="X142" s="80"/>
    </row>
    <row r="143" spans="1:30">
      <c r="J143" s="80"/>
      <c r="U143" s="80"/>
      <c r="X143" s="80"/>
    </row>
    <row r="144" spans="1:30">
      <c r="F144" s="81"/>
      <c r="J144" s="80"/>
      <c r="U144" s="80"/>
      <c r="X144" s="80"/>
    </row>
    <row r="145" spans="10:24">
      <c r="J145" s="80"/>
      <c r="U145" s="80"/>
      <c r="X145" s="80"/>
    </row>
    <row r="146" spans="10:24">
      <c r="J146" s="80"/>
      <c r="U146" s="80"/>
      <c r="X146" s="80"/>
    </row>
    <row r="147" spans="10:24">
      <c r="J147" s="80"/>
      <c r="U147" s="80"/>
      <c r="X147" s="80"/>
    </row>
    <row r="148" spans="10:24">
      <c r="J148" s="80"/>
      <c r="U148" s="80"/>
      <c r="X148" s="80"/>
    </row>
    <row r="149" spans="10:24">
      <c r="J149" s="80"/>
      <c r="U149" s="80"/>
      <c r="X149" s="80"/>
    </row>
    <row r="150" spans="10:24">
      <c r="J150" s="80"/>
      <c r="U150" s="80"/>
      <c r="X150" s="80"/>
    </row>
    <row r="151" spans="10:24">
      <c r="J151" s="80"/>
      <c r="U151" s="80"/>
      <c r="X151" s="80"/>
    </row>
    <row r="152" spans="10:24">
      <c r="J152" s="80"/>
      <c r="U152" s="80"/>
      <c r="X152" s="80"/>
    </row>
    <row r="153" spans="10:24">
      <c r="J153" s="80"/>
      <c r="U153" s="80"/>
      <c r="X153" s="80"/>
    </row>
    <row r="154" spans="10:24">
      <c r="J154" s="80"/>
      <c r="U154" s="80"/>
      <c r="X154" s="80"/>
    </row>
    <row r="155" spans="10:24">
      <c r="J155" s="80"/>
      <c r="U155" s="80"/>
      <c r="X155" s="80"/>
    </row>
    <row r="156" spans="10:24">
      <c r="J156" s="80"/>
      <c r="U156" s="80"/>
      <c r="X156" s="80"/>
    </row>
    <row r="157" spans="10:24">
      <c r="J157" s="80"/>
      <c r="U157" s="80"/>
      <c r="X157" s="80"/>
    </row>
    <row r="158" spans="10:24">
      <c r="J158" s="80"/>
      <c r="U158" s="80"/>
      <c r="X158" s="80"/>
    </row>
    <row r="159" spans="10:24">
      <c r="J159" s="80"/>
      <c r="U159" s="80"/>
      <c r="X159" s="80"/>
    </row>
    <row r="160" spans="10:24">
      <c r="J160" s="80"/>
      <c r="U160" s="80"/>
      <c r="X160" s="80"/>
    </row>
    <row r="161" spans="10:24">
      <c r="J161" s="80"/>
      <c r="U161" s="80"/>
      <c r="X161" s="80"/>
    </row>
    <row r="162" spans="10:24">
      <c r="J162" s="80"/>
      <c r="U162" s="80"/>
      <c r="X162" s="80"/>
    </row>
    <row r="163" spans="10:24">
      <c r="J163" s="80"/>
      <c r="U163" s="80"/>
      <c r="X163" s="80"/>
    </row>
    <row r="164" spans="10:24">
      <c r="J164" s="80"/>
      <c r="U164" s="80"/>
      <c r="X164" s="80"/>
    </row>
    <row r="165" spans="10:24">
      <c r="J165" s="80"/>
      <c r="U165" s="80"/>
      <c r="X165" s="80"/>
    </row>
    <row r="166" spans="10:24">
      <c r="J166" s="80"/>
      <c r="U166" s="80"/>
      <c r="X166" s="80"/>
    </row>
    <row r="167" spans="10:24">
      <c r="J167" s="80"/>
      <c r="U167" s="80"/>
      <c r="X167" s="80"/>
    </row>
    <row r="168" spans="10:24">
      <c r="J168" s="80"/>
      <c r="U168" s="80"/>
      <c r="X168" s="80"/>
    </row>
    <row r="169" spans="10:24">
      <c r="J169" s="80"/>
      <c r="U169" s="80"/>
      <c r="X169" s="80"/>
    </row>
    <row r="170" spans="10:24">
      <c r="J170" s="80"/>
      <c r="U170" s="80"/>
      <c r="X170" s="80"/>
    </row>
    <row r="171" spans="10:24">
      <c r="J171" s="80"/>
      <c r="U171" s="80"/>
      <c r="X171" s="80"/>
    </row>
    <row r="172" spans="10:24">
      <c r="J172" s="80"/>
      <c r="U172" s="80"/>
      <c r="X172" s="80"/>
    </row>
    <row r="173" spans="10:24">
      <c r="J173" s="80"/>
      <c r="U173" s="80"/>
      <c r="X173" s="80"/>
    </row>
    <row r="174" spans="10:24">
      <c r="J174" s="80"/>
      <c r="U174" s="80"/>
      <c r="X174" s="80"/>
    </row>
    <row r="175" spans="10:24">
      <c r="J175" s="80"/>
      <c r="U175" s="80"/>
      <c r="X175" s="80"/>
    </row>
    <row r="176" spans="10:24">
      <c r="J176" s="80"/>
      <c r="U176" s="80"/>
      <c r="X176" s="80"/>
    </row>
    <row r="177" spans="10:24">
      <c r="J177" s="80"/>
      <c r="U177" s="80"/>
      <c r="X177" s="80"/>
    </row>
    <row r="178" spans="10:24">
      <c r="J178" s="80"/>
      <c r="U178" s="80"/>
      <c r="X178" s="80"/>
    </row>
    <row r="179" spans="10:24">
      <c r="J179" s="80"/>
      <c r="U179" s="80"/>
      <c r="X179" s="80"/>
    </row>
    <row r="180" spans="10:24">
      <c r="J180" s="80"/>
      <c r="U180" s="80"/>
      <c r="X180" s="80"/>
    </row>
    <row r="181" spans="10:24">
      <c r="J181" s="80"/>
      <c r="U181" s="80"/>
      <c r="X181" s="80"/>
    </row>
    <row r="182" spans="10:24">
      <c r="J182" s="80"/>
      <c r="U182" s="80"/>
      <c r="X182" s="80"/>
    </row>
    <row r="183" spans="10:24">
      <c r="J183" s="80"/>
      <c r="U183" s="80"/>
      <c r="X183" s="80"/>
    </row>
    <row r="184" spans="10:24">
      <c r="J184" s="80"/>
      <c r="U184" s="80"/>
      <c r="X184" s="80"/>
    </row>
    <row r="185" spans="10:24">
      <c r="J185" s="80"/>
      <c r="U185" s="80"/>
      <c r="X185" s="80"/>
    </row>
    <row r="186" spans="10:24">
      <c r="J186" s="80"/>
      <c r="U186" s="80"/>
      <c r="X186" s="80"/>
    </row>
    <row r="187" spans="10:24">
      <c r="J187" s="80"/>
      <c r="U187" s="80"/>
      <c r="X187" s="80"/>
    </row>
    <row r="188" spans="10:24">
      <c r="J188" s="80"/>
      <c r="U188" s="80"/>
      <c r="X188" s="80"/>
    </row>
    <row r="189" spans="10:24">
      <c r="J189" s="80"/>
      <c r="U189" s="80"/>
      <c r="X189" s="80"/>
    </row>
    <row r="190" spans="10:24">
      <c r="J190" s="80"/>
      <c r="U190" s="80"/>
      <c r="X190" s="80"/>
    </row>
    <row r="191" spans="10:24">
      <c r="J191" s="80"/>
      <c r="U191" s="80"/>
      <c r="X191" s="80"/>
    </row>
    <row r="192" spans="10:24">
      <c r="J192" s="80"/>
      <c r="U192" s="80"/>
      <c r="X192" s="80"/>
    </row>
    <row r="193" spans="10:24">
      <c r="J193" s="80"/>
      <c r="U193" s="80"/>
      <c r="X193" s="80"/>
    </row>
    <row r="194" spans="10:24">
      <c r="J194" s="80"/>
      <c r="U194" s="80"/>
      <c r="X194" s="80"/>
    </row>
    <row r="195" spans="10:24">
      <c r="J195" s="80"/>
      <c r="U195" s="80"/>
      <c r="X195" s="80"/>
    </row>
    <row r="196" spans="10:24">
      <c r="J196" s="80"/>
      <c r="U196" s="80"/>
      <c r="X196" s="80"/>
    </row>
    <row r="197" spans="10:24">
      <c r="J197" s="80"/>
      <c r="U197" s="80"/>
      <c r="X197" s="80"/>
    </row>
    <row r="198" spans="10:24">
      <c r="J198" s="80"/>
      <c r="U198" s="80"/>
      <c r="X198" s="80"/>
    </row>
    <row r="199" spans="10:24">
      <c r="J199" s="80"/>
      <c r="U199" s="80"/>
      <c r="X199" s="80"/>
    </row>
    <row r="200" spans="10:24">
      <c r="J200" s="80"/>
      <c r="U200" s="80"/>
      <c r="X200" s="80"/>
    </row>
    <row r="201" spans="10:24">
      <c r="J201" s="80"/>
      <c r="U201" s="80"/>
      <c r="X201" s="80"/>
    </row>
    <row r="202" spans="10:24">
      <c r="J202" s="80"/>
      <c r="U202" s="80"/>
      <c r="X202" s="80"/>
    </row>
    <row r="203" spans="10:24">
      <c r="J203" s="80"/>
      <c r="U203" s="80"/>
      <c r="X203" s="80"/>
    </row>
    <row r="204" spans="10:24">
      <c r="J204" s="80"/>
      <c r="U204" s="80"/>
      <c r="X204" s="80"/>
    </row>
    <row r="205" spans="10:24">
      <c r="J205" s="80"/>
      <c r="U205" s="80"/>
      <c r="X205" s="80"/>
    </row>
    <row r="206" spans="10:24">
      <c r="J206" s="80"/>
      <c r="U206" s="80"/>
      <c r="X206" s="80"/>
    </row>
    <row r="207" spans="10:24">
      <c r="J207" s="80"/>
      <c r="U207" s="80"/>
      <c r="X207" s="80"/>
    </row>
    <row r="208" spans="10:24">
      <c r="J208" s="80"/>
      <c r="U208" s="80"/>
      <c r="X208" s="80"/>
    </row>
    <row r="209" spans="10:24">
      <c r="J209" s="80"/>
      <c r="U209" s="80"/>
      <c r="X209" s="80"/>
    </row>
    <row r="210" spans="10:24">
      <c r="J210" s="80"/>
      <c r="X210" s="80"/>
    </row>
    <row r="211" spans="10:24">
      <c r="J211" s="80"/>
      <c r="X211" s="80"/>
    </row>
    <row r="212" spans="10:24">
      <c r="J212" s="80"/>
      <c r="X212" s="80"/>
    </row>
    <row r="213" spans="10:24">
      <c r="J213" s="80"/>
      <c r="X213" s="80"/>
    </row>
    <row r="214" spans="10:24">
      <c r="J214" s="80"/>
      <c r="X214" s="80"/>
    </row>
    <row r="215" spans="10:24">
      <c r="J215" s="80"/>
      <c r="X215" s="80"/>
    </row>
    <row r="216" spans="10:24">
      <c r="J216" s="80"/>
      <c r="X216" s="80"/>
    </row>
    <row r="217" spans="10:24">
      <c r="J217" s="80"/>
      <c r="X217" s="80"/>
    </row>
    <row r="218" spans="10:24">
      <c r="J218" s="80"/>
      <c r="X218" s="80"/>
    </row>
    <row r="219" spans="10:24">
      <c r="J219" s="80"/>
      <c r="X219" s="80"/>
    </row>
    <row r="220" spans="10:24">
      <c r="J220" s="80"/>
      <c r="X220" s="80"/>
    </row>
    <row r="221" spans="10:24">
      <c r="J221" s="80"/>
      <c r="X221" s="80"/>
    </row>
    <row r="222" spans="10:24">
      <c r="J222" s="80"/>
      <c r="X222" s="80"/>
    </row>
    <row r="223" spans="10:24">
      <c r="J223" s="80"/>
      <c r="X223" s="80"/>
    </row>
    <row r="224" spans="10:24">
      <c r="J224" s="80"/>
      <c r="X224" s="80"/>
    </row>
    <row r="225" spans="10:24">
      <c r="J225" s="80"/>
      <c r="X225" s="80"/>
    </row>
    <row r="226" spans="10:24">
      <c r="J226" s="80"/>
      <c r="X226" s="80"/>
    </row>
    <row r="227" spans="10:24">
      <c r="J227" s="80"/>
      <c r="X227" s="80"/>
    </row>
    <row r="228" spans="10:24">
      <c r="J228" s="80"/>
      <c r="X228" s="80"/>
    </row>
    <row r="229" spans="10:24">
      <c r="J229" s="80"/>
      <c r="X229" s="80"/>
    </row>
    <row r="230" spans="10:24">
      <c r="J230" s="80"/>
      <c r="X230" s="80"/>
    </row>
    <row r="231" spans="10:24">
      <c r="J231" s="80"/>
      <c r="X231" s="80"/>
    </row>
    <row r="232" spans="10:24">
      <c r="J232" s="80"/>
      <c r="X232" s="80"/>
    </row>
    <row r="233" spans="10:24">
      <c r="J233" s="80"/>
      <c r="X233" s="80"/>
    </row>
    <row r="234" spans="10:24">
      <c r="J234" s="80"/>
      <c r="X234" s="80"/>
    </row>
    <row r="235" spans="10:24">
      <c r="J235" s="80"/>
      <c r="X235" s="80"/>
    </row>
    <row r="236" spans="10:24">
      <c r="J236" s="80"/>
      <c r="X236" s="80"/>
    </row>
    <row r="237" spans="10:24">
      <c r="J237" s="80"/>
      <c r="X237" s="80"/>
    </row>
    <row r="238" spans="10:24">
      <c r="J238" s="80"/>
      <c r="X238" s="80"/>
    </row>
    <row r="239" spans="10:24">
      <c r="J239" s="80"/>
      <c r="X239" s="80"/>
    </row>
    <row r="240" spans="10:24">
      <c r="J240" s="80"/>
      <c r="X240" s="80"/>
    </row>
    <row r="241" spans="10:24">
      <c r="J241" s="80"/>
      <c r="X241" s="80"/>
    </row>
    <row r="242" spans="10:24">
      <c r="J242" s="80"/>
      <c r="X242" s="80"/>
    </row>
    <row r="243" spans="10:24">
      <c r="J243" s="80"/>
      <c r="X243" s="80"/>
    </row>
    <row r="244" spans="10:24">
      <c r="J244" s="80"/>
      <c r="X244" s="80"/>
    </row>
    <row r="245" spans="10:24">
      <c r="J245" s="80"/>
      <c r="X245" s="80"/>
    </row>
    <row r="246" spans="10:24">
      <c r="J246" s="80"/>
      <c r="X246" s="80"/>
    </row>
    <row r="247" spans="10:24">
      <c r="J247" s="80"/>
      <c r="X247" s="80"/>
    </row>
    <row r="248" spans="10:24">
      <c r="J248" s="80"/>
      <c r="X248" s="80"/>
    </row>
    <row r="249" spans="10:24">
      <c r="J249" s="80"/>
      <c r="X249" s="80"/>
    </row>
    <row r="250" spans="10:24">
      <c r="J250" s="80"/>
      <c r="X250" s="80"/>
    </row>
    <row r="251" spans="10:24">
      <c r="J251" s="80"/>
      <c r="X251" s="80"/>
    </row>
    <row r="252" spans="10:24">
      <c r="J252" s="80"/>
    </row>
    <row r="253" spans="10:24">
      <c r="J253" s="80"/>
    </row>
    <row r="254" spans="10:24">
      <c r="J254" s="80"/>
    </row>
    <row r="255" spans="10:24">
      <c r="J255" s="80"/>
    </row>
    <row r="256" spans="10:24">
      <c r="J256" s="80"/>
    </row>
    <row r="257" spans="10:10">
      <c r="J257" s="80"/>
    </row>
    <row r="258" spans="10:10">
      <c r="J258" s="80"/>
    </row>
    <row r="259" spans="10:10">
      <c r="J259" s="80"/>
    </row>
    <row r="260" spans="10:10">
      <c r="J260" s="80"/>
    </row>
    <row r="261" spans="10:10">
      <c r="J261" s="80"/>
    </row>
    <row r="262" spans="10:10">
      <c r="J262" s="80"/>
    </row>
    <row r="263" spans="10:10">
      <c r="J263" s="80"/>
    </row>
    <row r="264" spans="10:10">
      <c r="J264" s="80"/>
    </row>
    <row r="265" spans="10:10">
      <c r="J265" s="80"/>
    </row>
    <row r="266" spans="10:10">
      <c r="J266" s="80"/>
    </row>
    <row r="267" spans="10:10">
      <c r="J267" s="80"/>
    </row>
    <row r="268" spans="10:10">
      <c r="J268" s="80"/>
    </row>
    <row r="269" spans="10:10">
      <c r="J269" s="80"/>
    </row>
    <row r="270" spans="10:10">
      <c r="J270" s="80"/>
    </row>
    <row r="271" spans="10:10">
      <c r="J271" s="80"/>
    </row>
    <row r="272" spans="10:10">
      <c r="J272" s="80"/>
    </row>
    <row r="273" spans="10:10">
      <c r="J273" s="80"/>
    </row>
    <row r="274" spans="10:10">
      <c r="J274" s="80"/>
    </row>
    <row r="275" spans="10:10">
      <c r="J275" s="80"/>
    </row>
    <row r="276" spans="10:10">
      <c r="J276" s="80"/>
    </row>
    <row r="277" spans="10:10">
      <c r="J277" s="80"/>
    </row>
    <row r="278" spans="10:10">
      <c r="J278" s="80"/>
    </row>
    <row r="279" spans="10:10">
      <c r="J279" s="80"/>
    </row>
    <row r="280" spans="10:10">
      <c r="J280" s="80"/>
    </row>
    <row r="281" spans="10:10">
      <c r="J281" s="80"/>
    </row>
    <row r="282" spans="10:10">
      <c r="J282" s="80"/>
    </row>
    <row r="283" spans="10:10">
      <c r="J283" s="80"/>
    </row>
    <row r="284" spans="10:10">
      <c r="J284" s="80"/>
    </row>
    <row r="285" spans="10:10">
      <c r="J285" s="80"/>
    </row>
    <row r="286" spans="10:10">
      <c r="J286" s="80"/>
    </row>
    <row r="287" spans="10:10">
      <c r="J287" s="80"/>
    </row>
    <row r="288" spans="10:10">
      <c r="J288" s="80"/>
    </row>
    <row r="289" spans="10:10">
      <c r="J289" s="80"/>
    </row>
    <row r="290" spans="10:10">
      <c r="J290" s="80"/>
    </row>
    <row r="291" spans="10:10">
      <c r="J291" s="80"/>
    </row>
    <row r="292" spans="10:10">
      <c r="J292" s="80"/>
    </row>
    <row r="293" spans="10:10">
      <c r="J293" s="80"/>
    </row>
    <row r="294" spans="10:10">
      <c r="J294" s="80"/>
    </row>
    <row r="295" spans="10:10">
      <c r="J295" s="80"/>
    </row>
    <row r="296" spans="10:10">
      <c r="J296" s="80"/>
    </row>
    <row r="297" spans="10:10">
      <c r="J297" s="80"/>
    </row>
    <row r="298" spans="10:10">
      <c r="J298" s="80"/>
    </row>
    <row r="299" spans="10:10">
      <c r="J299" s="80"/>
    </row>
    <row r="300" spans="10:10">
      <c r="J300" s="80"/>
    </row>
    <row r="301" spans="10:10">
      <c r="J301" s="80"/>
    </row>
    <row r="302" spans="10:10">
      <c r="J302" s="80"/>
    </row>
    <row r="303" spans="10:10">
      <c r="J303" s="80"/>
    </row>
    <row r="304" spans="10:10">
      <c r="J304" s="80"/>
    </row>
    <row r="305" spans="10:10">
      <c r="J305" s="80"/>
    </row>
    <row r="306" spans="10:10">
      <c r="J306" s="80"/>
    </row>
    <row r="307" spans="10:10">
      <c r="J307" s="80"/>
    </row>
    <row r="308" spans="10:10">
      <c r="J308" s="80"/>
    </row>
    <row r="309" spans="10:10">
      <c r="J309" s="80"/>
    </row>
    <row r="310" spans="10:10">
      <c r="J310" s="80"/>
    </row>
    <row r="311" spans="10:10">
      <c r="J311" s="80"/>
    </row>
    <row r="312" spans="10:10">
      <c r="J312" s="80"/>
    </row>
    <row r="313" spans="10:10">
      <c r="J313" s="80"/>
    </row>
    <row r="314" spans="10:10">
      <c r="J314" s="80"/>
    </row>
    <row r="315" spans="10:10">
      <c r="J315" s="80"/>
    </row>
    <row r="316" spans="10:10">
      <c r="J316" s="80"/>
    </row>
    <row r="317" spans="10:10">
      <c r="J317" s="80"/>
    </row>
    <row r="318" spans="10:10">
      <c r="J318" s="80"/>
    </row>
    <row r="319" spans="10:10">
      <c r="J319" s="80"/>
    </row>
    <row r="320" spans="10:10">
      <c r="J320" s="80"/>
    </row>
    <row r="321" spans="10:10">
      <c r="J321" s="80"/>
    </row>
    <row r="322" spans="10:10">
      <c r="J322" s="80"/>
    </row>
    <row r="323" spans="10:10">
      <c r="J323" s="80"/>
    </row>
    <row r="324" spans="10:10">
      <c r="J324" s="80"/>
    </row>
    <row r="325" spans="10:10">
      <c r="J325" s="80"/>
    </row>
    <row r="326" spans="10:10">
      <c r="J326" s="80"/>
    </row>
    <row r="327" spans="10:10">
      <c r="J327" s="80"/>
    </row>
    <row r="328" spans="10:10">
      <c r="J328" s="80"/>
    </row>
    <row r="329" spans="10:10">
      <c r="J329" s="80"/>
    </row>
    <row r="330" spans="10:10">
      <c r="J330" s="80"/>
    </row>
    <row r="331" spans="10:10">
      <c r="J331" s="80"/>
    </row>
    <row r="332" spans="10:10">
      <c r="J332" s="80"/>
    </row>
    <row r="333" spans="10:10">
      <c r="J333" s="80"/>
    </row>
    <row r="334" spans="10:10">
      <c r="J334" s="80"/>
    </row>
    <row r="335" spans="10:10">
      <c r="J335" s="80"/>
    </row>
    <row r="336" spans="10:10">
      <c r="J336" s="80"/>
    </row>
    <row r="337" spans="10:10">
      <c r="J337" s="80"/>
    </row>
    <row r="338" spans="10:10">
      <c r="J338" s="80"/>
    </row>
    <row r="339" spans="10:10">
      <c r="J339" s="80"/>
    </row>
    <row r="340" spans="10:10">
      <c r="J340" s="80"/>
    </row>
    <row r="341" spans="10:10">
      <c r="J341" s="80"/>
    </row>
    <row r="342" spans="10:10">
      <c r="J342" s="80"/>
    </row>
    <row r="343" spans="10:10">
      <c r="J343" s="80"/>
    </row>
    <row r="344" spans="10:10">
      <c r="J344" s="80"/>
    </row>
    <row r="345" spans="10:10">
      <c r="J345" s="80"/>
    </row>
    <row r="346" spans="10:10">
      <c r="J346" s="80"/>
    </row>
    <row r="347" spans="10:10">
      <c r="J347" s="80"/>
    </row>
    <row r="348" spans="10:10">
      <c r="J348" s="80"/>
    </row>
    <row r="349" spans="10:10">
      <c r="J349" s="80"/>
    </row>
    <row r="350" spans="10:10">
      <c r="J350" s="80"/>
    </row>
    <row r="351" spans="10:10">
      <c r="J351" s="80"/>
    </row>
    <row r="352" spans="10:10">
      <c r="J352" s="80"/>
    </row>
    <row r="353" spans="10:10">
      <c r="J353" s="80"/>
    </row>
    <row r="354" spans="10:10">
      <c r="J354" s="80"/>
    </row>
    <row r="355" spans="10:10">
      <c r="J355" s="80"/>
    </row>
    <row r="356" spans="10:10">
      <c r="J356" s="80"/>
    </row>
    <row r="357" spans="10:10">
      <c r="J357" s="80"/>
    </row>
    <row r="358" spans="10:10">
      <c r="J358" s="80"/>
    </row>
    <row r="359" spans="10:10">
      <c r="J359" s="80"/>
    </row>
    <row r="360" spans="10:10">
      <c r="J360" s="80"/>
    </row>
    <row r="361" spans="10:10">
      <c r="J361" s="80"/>
    </row>
    <row r="362" spans="10:10">
      <c r="J362" s="80"/>
    </row>
    <row r="363" spans="10:10">
      <c r="J363" s="80"/>
    </row>
    <row r="364" spans="10:10">
      <c r="J364" s="80"/>
    </row>
    <row r="365" spans="10:10">
      <c r="J365" s="80"/>
    </row>
    <row r="366" spans="10:10">
      <c r="J366" s="80"/>
    </row>
    <row r="367" spans="10:10">
      <c r="J367" s="80"/>
    </row>
    <row r="368" spans="10:10">
      <c r="J368" s="80"/>
    </row>
    <row r="369" spans="10:10">
      <c r="J369" s="80"/>
    </row>
    <row r="370" spans="10:10">
      <c r="J370" s="80"/>
    </row>
    <row r="371" spans="10:10">
      <c r="J371" s="80"/>
    </row>
    <row r="372" spans="10:10">
      <c r="J372" s="80"/>
    </row>
    <row r="373" spans="10:10">
      <c r="J373" s="80"/>
    </row>
    <row r="374" spans="10:10">
      <c r="J374" s="80"/>
    </row>
    <row r="375" spans="10:10">
      <c r="J375" s="80"/>
    </row>
    <row r="376" spans="10:10">
      <c r="J376" s="80"/>
    </row>
    <row r="377" spans="10:10">
      <c r="J377" s="80"/>
    </row>
    <row r="378" spans="10:10">
      <c r="J378" s="80"/>
    </row>
    <row r="379" spans="10:10">
      <c r="J379" s="80"/>
    </row>
    <row r="380" spans="10:10">
      <c r="J380" s="80"/>
    </row>
    <row r="381" spans="10:10">
      <c r="J381" s="80"/>
    </row>
    <row r="382" spans="10:10">
      <c r="J382" s="80"/>
    </row>
    <row r="383" spans="10:10">
      <c r="J383" s="80"/>
    </row>
    <row r="384" spans="10:10">
      <c r="J384" s="80"/>
    </row>
    <row r="385" spans="10:10">
      <c r="J385" s="80"/>
    </row>
    <row r="386" spans="10:10">
      <c r="J386" s="80"/>
    </row>
    <row r="387" spans="10:10">
      <c r="J387" s="80"/>
    </row>
    <row r="388" spans="10:10">
      <c r="J388" s="80"/>
    </row>
    <row r="389" spans="10:10">
      <c r="J389" s="80"/>
    </row>
    <row r="390" spans="10:10">
      <c r="J390" s="80"/>
    </row>
    <row r="391" spans="10:10">
      <c r="J391" s="80"/>
    </row>
    <row r="392" spans="10:10">
      <c r="J392" s="80"/>
    </row>
    <row r="393" spans="10:10">
      <c r="J393" s="80"/>
    </row>
    <row r="394" spans="10:10">
      <c r="J394" s="80"/>
    </row>
    <row r="395" spans="10:10">
      <c r="J395" s="80"/>
    </row>
    <row r="396" spans="10:10">
      <c r="J396" s="80"/>
    </row>
    <row r="397" spans="10:10">
      <c r="J397" s="80"/>
    </row>
    <row r="398" spans="10:10">
      <c r="J398" s="80"/>
    </row>
    <row r="399" spans="10:10">
      <c r="J399" s="80"/>
    </row>
    <row r="400" spans="10:10">
      <c r="J400" s="80"/>
    </row>
    <row r="401" spans="10:10">
      <c r="J401" s="80"/>
    </row>
    <row r="402" spans="10:10">
      <c r="J402" s="80"/>
    </row>
    <row r="403" spans="10:10">
      <c r="J403" s="80"/>
    </row>
    <row r="404" spans="10:10">
      <c r="J404" s="80"/>
    </row>
    <row r="405" spans="10:10">
      <c r="J405" s="80"/>
    </row>
    <row r="406" spans="10:10">
      <c r="J406" s="80"/>
    </row>
    <row r="407" spans="10:10">
      <c r="J407" s="80"/>
    </row>
    <row r="408" spans="10:10">
      <c r="J408" s="80"/>
    </row>
    <row r="409" spans="10:10">
      <c r="J409" s="80"/>
    </row>
    <row r="410" spans="10:10">
      <c r="J410" s="80"/>
    </row>
    <row r="411" spans="10:10">
      <c r="J411" s="80"/>
    </row>
    <row r="412" spans="10:10">
      <c r="J412" s="80"/>
    </row>
    <row r="413" spans="10:10">
      <c r="J413" s="80"/>
    </row>
    <row r="414" spans="10:10">
      <c r="J414" s="80"/>
    </row>
    <row r="415" spans="10:10">
      <c r="J415" s="80"/>
    </row>
    <row r="416" spans="10:10">
      <c r="J416" s="80"/>
    </row>
    <row r="417" spans="10:10">
      <c r="J417" s="80"/>
    </row>
    <row r="418" spans="10:10">
      <c r="J418" s="80"/>
    </row>
    <row r="419" spans="10:10">
      <c r="J419" s="80"/>
    </row>
    <row r="420" spans="10:10">
      <c r="J420" s="80"/>
    </row>
    <row r="421" spans="10:10">
      <c r="J421" s="80"/>
    </row>
    <row r="422" spans="10:10">
      <c r="J422" s="80"/>
    </row>
    <row r="423" spans="10:10">
      <c r="J423" s="80"/>
    </row>
    <row r="424" spans="10:10">
      <c r="J424" s="80"/>
    </row>
    <row r="425" spans="10:10">
      <c r="J425" s="80"/>
    </row>
    <row r="426" spans="10:10">
      <c r="J426" s="80"/>
    </row>
    <row r="427" spans="10:10">
      <c r="J427" s="80"/>
    </row>
    <row r="428" spans="10:10">
      <c r="J428" s="80"/>
    </row>
    <row r="429" spans="10:10">
      <c r="J429" s="80"/>
    </row>
    <row r="430" spans="10:10">
      <c r="J430" s="80"/>
    </row>
    <row r="431" spans="10:10">
      <c r="J431" s="80"/>
    </row>
    <row r="432" spans="10:10">
      <c r="J432" s="80"/>
    </row>
    <row r="433" spans="10:10">
      <c r="J433" s="80"/>
    </row>
    <row r="434" spans="10:10">
      <c r="J434" s="80"/>
    </row>
    <row r="435" spans="10:10">
      <c r="J435" s="80"/>
    </row>
    <row r="436" spans="10:10">
      <c r="J436" s="80"/>
    </row>
    <row r="437" spans="10:10">
      <c r="J437" s="80"/>
    </row>
    <row r="438" spans="10:10">
      <c r="J438" s="80"/>
    </row>
    <row r="439" spans="10:10">
      <c r="J439" s="80"/>
    </row>
    <row r="440" spans="10:10">
      <c r="J440" s="80"/>
    </row>
    <row r="441" spans="10:10">
      <c r="J441" s="80"/>
    </row>
    <row r="442" spans="10:10">
      <c r="J442" s="80"/>
    </row>
    <row r="443" spans="10:10">
      <c r="J443" s="80"/>
    </row>
    <row r="444" spans="10:10">
      <c r="J444" s="80"/>
    </row>
    <row r="445" spans="10:10">
      <c r="J445" s="80"/>
    </row>
    <row r="446" spans="10:10">
      <c r="J446" s="80"/>
    </row>
    <row r="447" spans="10:10">
      <c r="J447" s="80"/>
    </row>
    <row r="448" spans="10:10">
      <c r="J448" s="80"/>
    </row>
    <row r="449" spans="10:10">
      <c r="J449" s="80"/>
    </row>
    <row r="450" spans="10:10">
      <c r="J450" s="80"/>
    </row>
    <row r="451" spans="10:10">
      <c r="J451" s="80"/>
    </row>
    <row r="452" spans="10:10">
      <c r="J452" s="80"/>
    </row>
    <row r="453" spans="10:10">
      <c r="J453" s="80"/>
    </row>
    <row r="454" spans="10:10">
      <c r="J454" s="80"/>
    </row>
    <row r="455" spans="10:10">
      <c r="J455" s="80"/>
    </row>
    <row r="456" spans="10:10">
      <c r="J456" s="80"/>
    </row>
    <row r="457" spans="10:10">
      <c r="J457" s="80"/>
    </row>
    <row r="458" spans="10:10">
      <c r="J458" s="80"/>
    </row>
    <row r="459" spans="10:10">
      <c r="J459" s="80"/>
    </row>
    <row r="460" spans="10:10">
      <c r="J460" s="80"/>
    </row>
    <row r="461" spans="10:10">
      <c r="J461" s="80"/>
    </row>
    <row r="462" spans="10:10">
      <c r="J462" s="80"/>
    </row>
    <row r="463" spans="10:10">
      <c r="J463" s="80"/>
    </row>
    <row r="464" spans="10:10">
      <c r="J464" s="80"/>
    </row>
    <row r="465" spans="10:10">
      <c r="J465" s="80"/>
    </row>
    <row r="466" spans="10:10">
      <c r="J466" s="80"/>
    </row>
    <row r="467" spans="10:10">
      <c r="J467" s="80"/>
    </row>
    <row r="468" spans="10:10">
      <c r="J468" s="80"/>
    </row>
    <row r="469" spans="10:10">
      <c r="J469" s="80"/>
    </row>
    <row r="470" spans="10:10">
      <c r="J470" s="80"/>
    </row>
    <row r="471" spans="10:10">
      <c r="J471" s="80"/>
    </row>
    <row r="472" spans="10:10">
      <c r="J472" s="80"/>
    </row>
    <row r="473" spans="10:10">
      <c r="J473" s="80"/>
    </row>
    <row r="474" spans="10:10">
      <c r="J474" s="80"/>
    </row>
    <row r="475" spans="10:10">
      <c r="J475" s="80"/>
    </row>
    <row r="476" spans="10:10">
      <c r="J476" s="80"/>
    </row>
    <row r="477" spans="10:10">
      <c r="J477" s="80"/>
    </row>
    <row r="478" spans="10:10">
      <c r="J478" s="80"/>
    </row>
    <row r="479" spans="10:10">
      <c r="J479" s="80"/>
    </row>
    <row r="480" spans="10:10">
      <c r="J480" s="80"/>
    </row>
    <row r="481" spans="10:10">
      <c r="J481" s="80"/>
    </row>
    <row r="482" spans="10:10">
      <c r="J482" s="80"/>
    </row>
    <row r="483" spans="10:10">
      <c r="J483" s="80"/>
    </row>
    <row r="484" spans="10:10">
      <c r="J484" s="80"/>
    </row>
    <row r="485" spans="10:10">
      <c r="J485" s="80"/>
    </row>
    <row r="486" spans="10:10">
      <c r="J486" s="80"/>
    </row>
    <row r="487" spans="10:10">
      <c r="J487" s="80"/>
    </row>
    <row r="488" spans="10:10">
      <c r="J488" s="80"/>
    </row>
    <row r="489" spans="10:10">
      <c r="J489" s="80"/>
    </row>
    <row r="490" spans="10:10">
      <c r="J490" s="80"/>
    </row>
    <row r="491" spans="10:10">
      <c r="J491" s="80"/>
    </row>
    <row r="492" spans="10:10">
      <c r="J492" s="80"/>
    </row>
    <row r="493" spans="10:10">
      <c r="J493" s="80"/>
    </row>
    <row r="494" spans="10:10">
      <c r="J494" s="80"/>
    </row>
    <row r="495" spans="10:10">
      <c r="J495" s="80"/>
    </row>
    <row r="496" spans="10:10">
      <c r="J496" s="80"/>
    </row>
    <row r="497" spans="10:10">
      <c r="J497" s="80"/>
    </row>
    <row r="498" spans="10:10">
      <c r="J498" s="80"/>
    </row>
    <row r="499" spans="10:10">
      <c r="J499" s="80"/>
    </row>
    <row r="500" spans="10:10">
      <c r="J500" s="80"/>
    </row>
    <row r="501" spans="10:10">
      <c r="J501" s="80"/>
    </row>
    <row r="502" spans="10:10">
      <c r="J502" s="80"/>
    </row>
    <row r="503" spans="10:10">
      <c r="J503" s="80"/>
    </row>
    <row r="504" spans="10:10">
      <c r="J504" s="80"/>
    </row>
    <row r="505" spans="10:10">
      <c r="J505" s="80"/>
    </row>
    <row r="506" spans="10:10">
      <c r="J506" s="80"/>
    </row>
    <row r="507" spans="10:10">
      <c r="J507" s="80"/>
    </row>
    <row r="508" spans="10:10">
      <c r="J508" s="80"/>
    </row>
    <row r="509" spans="10:10">
      <c r="J509" s="80"/>
    </row>
    <row r="510" spans="10:10">
      <c r="J510" s="80"/>
    </row>
    <row r="511" spans="10:10">
      <c r="J511" s="80"/>
    </row>
    <row r="512" spans="10:10">
      <c r="J512" s="80"/>
    </row>
    <row r="513" spans="10:10">
      <c r="J513" s="80"/>
    </row>
    <row r="514" spans="10:10">
      <c r="J514" s="80"/>
    </row>
    <row r="515" spans="10:10">
      <c r="J515" s="80"/>
    </row>
    <row r="516" spans="10:10">
      <c r="J516" s="80"/>
    </row>
    <row r="517" spans="10:10">
      <c r="J517" s="80"/>
    </row>
    <row r="518" spans="10:10">
      <c r="J518" s="80"/>
    </row>
    <row r="519" spans="10:10">
      <c r="J519" s="80"/>
    </row>
    <row r="520" spans="10:10">
      <c r="J520" s="80"/>
    </row>
    <row r="521" spans="10:10">
      <c r="J521" s="80"/>
    </row>
    <row r="522" spans="10:10">
      <c r="J522" s="80"/>
    </row>
    <row r="523" spans="10:10">
      <c r="J523" s="80"/>
    </row>
    <row r="524" spans="10:10">
      <c r="J524" s="80"/>
    </row>
    <row r="525" spans="10:10">
      <c r="J525" s="80"/>
    </row>
    <row r="526" spans="10:10">
      <c r="J526" s="80"/>
    </row>
    <row r="527" spans="10:10">
      <c r="J527" s="80"/>
    </row>
    <row r="528" spans="10:10">
      <c r="J528" s="80"/>
    </row>
    <row r="529" spans="10:10">
      <c r="J529" s="80"/>
    </row>
    <row r="530" spans="10:10">
      <c r="J530" s="80"/>
    </row>
    <row r="531" spans="10:10">
      <c r="J531" s="80"/>
    </row>
    <row r="532" spans="10:10">
      <c r="J532" s="80"/>
    </row>
    <row r="533" spans="10:10">
      <c r="J533" s="80"/>
    </row>
    <row r="534" spans="10:10">
      <c r="J534" s="80"/>
    </row>
    <row r="535" spans="10:10">
      <c r="J535" s="80"/>
    </row>
    <row r="536" spans="10:10">
      <c r="J536" s="80"/>
    </row>
    <row r="537" spans="10:10">
      <c r="J537" s="80"/>
    </row>
    <row r="538" spans="10:10">
      <c r="J538" s="80"/>
    </row>
    <row r="539" spans="10:10">
      <c r="J539" s="80"/>
    </row>
    <row r="540" spans="10:10">
      <c r="J540" s="80"/>
    </row>
    <row r="541" spans="10:10">
      <c r="J541" s="80"/>
    </row>
    <row r="542" spans="10:10">
      <c r="J542" s="80"/>
    </row>
    <row r="543" spans="10:10">
      <c r="J543" s="80"/>
    </row>
    <row r="544" spans="10:10">
      <c r="J544" s="80"/>
    </row>
    <row r="545" spans="10:10">
      <c r="J545" s="80"/>
    </row>
    <row r="546" spans="10:10">
      <c r="J546" s="80"/>
    </row>
    <row r="547" spans="10:10">
      <c r="J547" s="80"/>
    </row>
    <row r="548" spans="10:10">
      <c r="J548" s="80"/>
    </row>
    <row r="549" spans="10:10">
      <c r="J549" s="80"/>
    </row>
    <row r="550" spans="10:10">
      <c r="J550" s="80"/>
    </row>
    <row r="551" spans="10:10">
      <c r="J551" s="80"/>
    </row>
    <row r="552" spans="10:10">
      <c r="J552" s="80"/>
    </row>
    <row r="553" spans="10:10">
      <c r="J553" s="80"/>
    </row>
    <row r="554" spans="10:10">
      <c r="J554" s="80"/>
    </row>
    <row r="555" spans="10:10">
      <c r="J555" s="80"/>
    </row>
    <row r="556" spans="10:10">
      <c r="J556" s="80"/>
    </row>
    <row r="557" spans="10:10">
      <c r="J557" s="80"/>
    </row>
    <row r="558" spans="10:10">
      <c r="J558" s="80"/>
    </row>
    <row r="559" spans="10:10">
      <c r="J559" s="80"/>
    </row>
    <row r="560" spans="10:10">
      <c r="J560" s="80"/>
    </row>
    <row r="561" spans="10:10">
      <c r="J561" s="80"/>
    </row>
    <row r="562" spans="10:10">
      <c r="J562" s="80"/>
    </row>
    <row r="563" spans="10:10">
      <c r="J563" s="80"/>
    </row>
    <row r="564" spans="10:10">
      <c r="J564" s="80"/>
    </row>
    <row r="565" spans="10:10">
      <c r="J565" s="80"/>
    </row>
    <row r="566" spans="10:10">
      <c r="J566" s="80"/>
    </row>
    <row r="567" spans="10:10">
      <c r="J567" s="80"/>
    </row>
    <row r="568" spans="10:10">
      <c r="J568" s="80"/>
    </row>
    <row r="569" spans="10:10">
      <c r="J569" s="80"/>
    </row>
    <row r="570" spans="10:10">
      <c r="J570" s="80"/>
    </row>
    <row r="571" spans="10:10">
      <c r="J571" s="80"/>
    </row>
    <row r="572" spans="10:10">
      <c r="J572" s="80"/>
    </row>
    <row r="573" spans="10:10">
      <c r="J573" s="80"/>
    </row>
    <row r="574" spans="10:10">
      <c r="J574" s="80"/>
    </row>
    <row r="575" spans="10:10">
      <c r="J575" s="80"/>
    </row>
    <row r="576" spans="10:10">
      <c r="J576" s="80"/>
    </row>
    <row r="577" spans="10:10">
      <c r="J577" s="80"/>
    </row>
    <row r="578" spans="10:10">
      <c r="J578" s="80"/>
    </row>
    <row r="579" spans="10:10">
      <c r="J579" s="80"/>
    </row>
    <row r="580" spans="10:10">
      <c r="J580" s="80"/>
    </row>
    <row r="581" spans="10:10">
      <c r="J581" s="80"/>
    </row>
    <row r="582" spans="10:10">
      <c r="J582" s="80"/>
    </row>
    <row r="583" spans="10:10">
      <c r="J583" s="80"/>
    </row>
    <row r="584" spans="10:10">
      <c r="J584" s="80"/>
    </row>
    <row r="585" spans="10:10">
      <c r="J585" s="80"/>
    </row>
    <row r="586" spans="10:10">
      <c r="J586" s="80"/>
    </row>
    <row r="587" spans="10:10">
      <c r="J587" s="80"/>
    </row>
    <row r="588" spans="10:10">
      <c r="J588" s="80"/>
    </row>
    <row r="589" spans="10:10">
      <c r="J589" s="80"/>
    </row>
    <row r="590" spans="10:10">
      <c r="J590" s="80"/>
    </row>
    <row r="591" spans="10:10">
      <c r="J591" s="80"/>
    </row>
    <row r="592" spans="10:10">
      <c r="J592" s="80"/>
    </row>
    <row r="593" spans="10:10">
      <c r="J593" s="80"/>
    </row>
    <row r="594" spans="10:10">
      <c r="J594" s="80"/>
    </row>
    <row r="595" spans="10:10">
      <c r="J595" s="80"/>
    </row>
    <row r="596" spans="10:10">
      <c r="J596" s="80"/>
    </row>
    <row r="597" spans="10:10">
      <c r="J597" s="80"/>
    </row>
    <row r="598" spans="10:10">
      <c r="J598" s="80"/>
    </row>
    <row r="599" spans="10:10">
      <c r="J599" s="80"/>
    </row>
    <row r="600" spans="10:10">
      <c r="J600" s="80"/>
    </row>
    <row r="601" spans="10:10">
      <c r="J601" s="80"/>
    </row>
    <row r="602" spans="10:10">
      <c r="J602" s="80"/>
    </row>
    <row r="603" spans="10:10">
      <c r="J603" s="80"/>
    </row>
    <row r="604" spans="10:10">
      <c r="J604" s="80"/>
    </row>
    <row r="605" spans="10:10">
      <c r="J605" s="80"/>
    </row>
    <row r="606" spans="10:10">
      <c r="J606" s="80"/>
    </row>
    <row r="607" spans="10:10">
      <c r="J607" s="80"/>
    </row>
    <row r="608" spans="10:10">
      <c r="J608" s="80"/>
    </row>
    <row r="609" spans="10:10">
      <c r="J609" s="80"/>
    </row>
    <row r="610" spans="10:10">
      <c r="J610" s="80"/>
    </row>
    <row r="611" spans="10:10">
      <c r="J611" s="80"/>
    </row>
    <row r="612" spans="10:10">
      <c r="J612" s="80"/>
    </row>
    <row r="613" spans="10:10">
      <c r="J613" s="80"/>
    </row>
    <row r="614" spans="10:10">
      <c r="J614" s="80"/>
    </row>
    <row r="615" spans="10:10">
      <c r="J615" s="80"/>
    </row>
    <row r="616" spans="10:10">
      <c r="J616" s="80"/>
    </row>
    <row r="617" spans="10:10">
      <c r="J617" s="80"/>
    </row>
    <row r="618" spans="10:10">
      <c r="J618" s="80"/>
    </row>
    <row r="619" spans="10:10">
      <c r="J619" s="80"/>
    </row>
    <row r="620" spans="10:10">
      <c r="J620" s="80"/>
    </row>
    <row r="621" spans="10:10">
      <c r="J621" s="80"/>
    </row>
    <row r="622" spans="10:10">
      <c r="J622" s="80"/>
    </row>
    <row r="623" spans="10:10">
      <c r="J623" s="80"/>
    </row>
    <row r="624" spans="10:10">
      <c r="J624" s="80"/>
    </row>
    <row r="625" spans="10:10">
      <c r="J625" s="80"/>
    </row>
    <row r="626" spans="10:10">
      <c r="J626" s="80"/>
    </row>
    <row r="627" spans="10:10">
      <c r="J627" s="80"/>
    </row>
    <row r="628" spans="10:10">
      <c r="J628" s="80"/>
    </row>
    <row r="629" spans="10:10">
      <c r="J629" s="80"/>
    </row>
    <row r="630" spans="10:10">
      <c r="J630" s="80"/>
    </row>
    <row r="631" spans="10:10">
      <c r="J631" s="80"/>
    </row>
    <row r="632" spans="10:10">
      <c r="J632" s="80"/>
    </row>
    <row r="633" spans="10:10">
      <c r="J633" s="80"/>
    </row>
    <row r="634" spans="10:10">
      <c r="J634" s="80"/>
    </row>
    <row r="635" spans="10:10">
      <c r="J635" s="80"/>
    </row>
    <row r="636" spans="10:10">
      <c r="J636" s="80"/>
    </row>
    <row r="637" spans="10:10">
      <c r="J637" s="80"/>
    </row>
    <row r="638" spans="10:10">
      <c r="J638" s="80"/>
    </row>
    <row r="639" spans="10:10">
      <c r="J639" s="80"/>
    </row>
    <row r="640" spans="10:10">
      <c r="J640" s="80"/>
    </row>
    <row r="641" spans="10:10">
      <c r="J641" s="80"/>
    </row>
    <row r="642" spans="10:10">
      <c r="J642" s="80"/>
    </row>
    <row r="643" spans="10:10">
      <c r="J643" s="80"/>
    </row>
    <row r="644" spans="10:10">
      <c r="J644" s="80"/>
    </row>
    <row r="645" spans="10:10">
      <c r="J645" s="80"/>
    </row>
    <row r="646" spans="10:10">
      <c r="J646" s="80"/>
    </row>
    <row r="647" spans="10:10">
      <c r="J647" s="80"/>
    </row>
    <row r="648" spans="10:10">
      <c r="J648" s="80"/>
    </row>
    <row r="649" spans="10:10">
      <c r="J649" s="80"/>
    </row>
    <row r="650" spans="10:10">
      <c r="J650" s="80"/>
    </row>
    <row r="651" spans="10:10">
      <c r="J651" s="80"/>
    </row>
    <row r="652" spans="10:10">
      <c r="J652" s="80"/>
    </row>
    <row r="653" spans="10:10">
      <c r="J653" s="80"/>
    </row>
    <row r="654" spans="10:10">
      <c r="J654" s="80"/>
    </row>
    <row r="655" spans="10:10">
      <c r="J655" s="80"/>
    </row>
    <row r="656" spans="10:10">
      <c r="J656" s="80"/>
    </row>
    <row r="657" spans="10:10">
      <c r="J657" s="80"/>
    </row>
    <row r="658" spans="10:10">
      <c r="J658" s="80"/>
    </row>
    <row r="659" spans="10:10">
      <c r="J659" s="80"/>
    </row>
    <row r="660" spans="10:10">
      <c r="J660" s="80"/>
    </row>
    <row r="661" spans="10:10">
      <c r="J661" s="80"/>
    </row>
    <row r="662" spans="10:10">
      <c r="J662" s="80"/>
    </row>
    <row r="663" spans="10:10">
      <c r="J663" s="80"/>
    </row>
    <row r="664" spans="10:10">
      <c r="J664" s="80"/>
    </row>
    <row r="665" spans="10:10">
      <c r="J665" s="80"/>
    </row>
    <row r="666" spans="10:10">
      <c r="J666" s="80"/>
    </row>
    <row r="667" spans="10:10">
      <c r="J667" s="80"/>
    </row>
    <row r="668" spans="10:10">
      <c r="J668" s="80"/>
    </row>
    <row r="669" spans="10:10">
      <c r="J669" s="80"/>
    </row>
    <row r="670" spans="10:10">
      <c r="J670" s="80"/>
    </row>
    <row r="671" spans="10:10">
      <c r="J671" s="80"/>
    </row>
    <row r="672" spans="10:10">
      <c r="J672" s="80"/>
    </row>
    <row r="673" spans="10:10">
      <c r="J673" s="80"/>
    </row>
    <row r="674" spans="10:10">
      <c r="J674" s="80"/>
    </row>
    <row r="675" spans="10:10">
      <c r="J675" s="80"/>
    </row>
    <row r="676" spans="10:10">
      <c r="J676" s="80"/>
    </row>
    <row r="677" spans="10:10">
      <c r="J677" s="80"/>
    </row>
    <row r="678" spans="10:10">
      <c r="J678" s="80"/>
    </row>
    <row r="679" spans="10:10">
      <c r="J679" s="80"/>
    </row>
    <row r="680" spans="10:10">
      <c r="J680" s="80"/>
    </row>
    <row r="681" spans="10:10">
      <c r="J681" s="80"/>
    </row>
    <row r="682" spans="10:10">
      <c r="J682" s="80"/>
    </row>
    <row r="683" spans="10:10">
      <c r="J683" s="80"/>
    </row>
    <row r="684" spans="10:10">
      <c r="J684" s="80"/>
    </row>
    <row r="685" spans="10:10">
      <c r="J685" s="80"/>
    </row>
    <row r="686" spans="10:10">
      <c r="J686" s="80"/>
    </row>
    <row r="687" spans="10:10">
      <c r="J687" s="80"/>
    </row>
    <row r="688" spans="10:10">
      <c r="J688" s="80"/>
    </row>
    <row r="689" spans="10:10">
      <c r="J689" s="80"/>
    </row>
    <row r="690" spans="10:10">
      <c r="J690" s="80"/>
    </row>
    <row r="691" spans="10:10">
      <c r="J691" s="80"/>
    </row>
    <row r="692" spans="10:10">
      <c r="J692" s="80"/>
    </row>
    <row r="693" spans="10:10">
      <c r="J693" s="80"/>
    </row>
    <row r="694" spans="10:10">
      <c r="J694" s="80"/>
    </row>
    <row r="695" spans="10:10">
      <c r="J695" s="80"/>
    </row>
    <row r="696" spans="10:10">
      <c r="J696" s="80"/>
    </row>
    <row r="697" spans="10:10">
      <c r="J697" s="80"/>
    </row>
    <row r="698" spans="10:10">
      <c r="J698" s="80"/>
    </row>
    <row r="699" spans="10:10">
      <c r="J699" s="80"/>
    </row>
    <row r="700" spans="10:10">
      <c r="J700" s="80"/>
    </row>
    <row r="701" spans="10:10">
      <c r="J701" s="80"/>
    </row>
    <row r="702" spans="10:10">
      <c r="J702" s="80"/>
    </row>
    <row r="703" spans="10:10">
      <c r="J703" s="80"/>
    </row>
    <row r="704" spans="10:10">
      <c r="J704" s="80"/>
    </row>
    <row r="705" spans="10:10">
      <c r="J705" s="80"/>
    </row>
    <row r="706" spans="10:10">
      <c r="J706" s="80"/>
    </row>
    <row r="707" spans="10:10">
      <c r="J707" s="80"/>
    </row>
    <row r="708" spans="10:10">
      <c r="J708" s="80"/>
    </row>
    <row r="709" spans="10:10">
      <c r="J709" s="80"/>
    </row>
    <row r="710" spans="10:10">
      <c r="J710" s="80"/>
    </row>
    <row r="711" spans="10:10">
      <c r="J711" s="80"/>
    </row>
    <row r="712" spans="10:10">
      <c r="J712" s="80"/>
    </row>
    <row r="713" spans="10:10">
      <c r="J713" s="80"/>
    </row>
    <row r="714" spans="10:10">
      <c r="J714" s="80"/>
    </row>
    <row r="715" spans="10:10">
      <c r="J715" s="80"/>
    </row>
    <row r="716" spans="10:10">
      <c r="J716" s="80"/>
    </row>
    <row r="717" spans="10:10">
      <c r="J717" s="80"/>
    </row>
    <row r="718" spans="10:10">
      <c r="J718" s="80"/>
    </row>
    <row r="719" spans="10:10">
      <c r="J719" s="80"/>
    </row>
    <row r="720" spans="10:10">
      <c r="J720" s="80"/>
    </row>
    <row r="721" spans="10:10">
      <c r="J721" s="80"/>
    </row>
    <row r="722" spans="10:10">
      <c r="J722" s="80"/>
    </row>
    <row r="723" spans="10:10">
      <c r="J723" s="80"/>
    </row>
    <row r="724" spans="10:10">
      <c r="J724" s="80"/>
    </row>
    <row r="725" spans="10:10">
      <c r="J725" s="80"/>
    </row>
    <row r="726" spans="10:10">
      <c r="J726" s="80"/>
    </row>
    <row r="727" spans="10:10">
      <c r="J727" s="80"/>
    </row>
    <row r="728" spans="10:10">
      <c r="J728" s="80"/>
    </row>
    <row r="729" spans="10:10">
      <c r="J729" s="80"/>
    </row>
    <row r="730" spans="10:10">
      <c r="J730" s="80"/>
    </row>
    <row r="731" spans="10:10">
      <c r="J731" s="80"/>
    </row>
    <row r="732" spans="10:10">
      <c r="J732" s="80"/>
    </row>
    <row r="733" spans="10:10">
      <c r="J733" s="80"/>
    </row>
    <row r="734" spans="10:10">
      <c r="J734" s="80"/>
    </row>
    <row r="735" spans="10:10">
      <c r="J735" s="80"/>
    </row>
    <row r="736" spans="10:10">
      <c r="J736" s="80"/>
    </row>
    <row r="737" spans="10:10">
      <c r="J737" s="80"/>
    </row>
    <row r="738" spans="10:10">
      <c r="J738" s="80"/>
    </row>
    <row r="739" spans="10:10">
      <c r="J739" s="80"/>
    </row>
    <row r="740" spans="10:10">
      <c r="J740" s="80"/>
    </row>
    <row r="741" spans="10:10">
      <c r="J741" s="80"/>
    </row>
    <row r="742" spans="10:10">
      <c r="J742" s="80"/>
    </row>
    <row r="743" spans="10:10">
      <c r="J743" s="80"/>
    </row>
    <row r="744" spans="10:10">
      <c r="J744" s="80"/>
    </row>
    <row r="745" spans="10:10">
      <c r="J745" s="80"/>
    </row>
    <row r="746" spans="10:10">
      <c r="J746" s="80"/>
    </row>
    <row r="747" spans="10:10">
      <c r="J747" s="80"/>
    </row>
    <row r="748" spans="10:10">
      <c r="J748" s="80"/>
    </row>
    <row r="749" spans="10:10">
      <c r="J749" s="80"/>
    </row>
    <row r="750" spans="10:10">
      <c r="J750" s="80"/>
    </row>
    <row r="751" spans="10:10">
      <c r="J751" s="80"/>
    </row>
    <row r="752" spans="10:10">
      <c r="J752" s="80"/>
    </row>
    <row r="753" spans="10:10">
      <c r="J753" s="80"/>
    </row>
    <row r="754" spans="10:10">
      <c r="J754" s="80"/>
    </row>
    <row r="755" spans="10:10">
      <c r="J755" s="80"/>
    </row>
    <row r="756" spans="10:10">
      <c r="J756" s="80"/>
    </row>
    <row r="757" spans="10:10">
      <c r="J757" s="80"/>
    </row>
    <row r="758" spans="10:10">
      <c r="J758" s="80"/>
    </row>
    <row r="759" spans="10:10">
      <c r="J759" s="80"/>
    </row>
    <row r="760" spans="10:10">
      <c r="J760" s="80"/>
    </row>
    <row r="761" spans="10:10">
      <c r="J761" s="80"/>
    </row>
    <row r="762" spans="10:10">
      <c r="J762" s="80"/>
    </row>
    <row r="763" spans="10:10">
      <c r="J763" s="80"/>
    </row>
    <row r="764" spans="10:10">
      <c r="J764" s="80"/>
    </row>
    <row r="765" spans="10:10">
      <c r="J765" s="80"/>
    </row>
    <row r="766" spans="10:10">
      <c r="J766" s="80"/>
    </row>
    <row r="767" spans="10:10">
      <c r="J767" s="80"/>
    </row>
    <row r="768" spans="10:10">
      <c r="J768" s="80"/>
    </row>
    <row r="769" spans="10:10">
      <c r="J769" s="80"/>
    </row>
    <row r="770" spans="10:10">
      <c r="J770" s="80"/>
    </row>
    <row r="771" spans="10:10">
      <c r="J771" s="80"/>
    </row>
    <row r="772" spans="10:10">
      <c r="J772" s="80"/>
    </row>
    <row r="773" spans="10:10">
      <c r="J773" s="80"/>
    </row>
    <row r="774" spans="10:10">
      <c r="J774" s="80"/>
    </row>
    <row r="775" spans="10:10">
      <c r="J775" s="80"/>
    </row>
    <row r="776" spans="10:10">
      <c r="J776" s="80"/>
    </row>
    <row r="777" spans="10:10">
      <c r="J777" s="80"/>
    </row>
    <row r="778" spans="10:10">
      <c r="J778" s="80"/>
    </row>
    <row r="779" spans="10:10">
      <c r="J779" s="80"/>
    </row>
    <row r="780" spans="10:10">
      <c r="J780" s="80"/>
    </row>
    <row r="781" spans="10:10">
      <c r="J781" s="80"/>
    </row>
    <row r="782" spans="10:10">
      <c r="J782" s="80"/>
    </row>
    <row r="783" spans="10:10">
      <c r="J783" s="80"/>
    </row>
    <row r="784" spans="10:10">
      <c r="J784" s="80"/>
    </row>
    <row r="785" spans="10:10">
      <c r="J785" s="80"/>
    </row>
    <row r="786" spans="10:10">
      <c r="J786" s="80"/>
    </row>
    <row r="787" spans="10:10">
      <c r="J787" s="80"/>
    </row>
    <row r="788" spans="10:10">
      <c r="J788" s="80"/>
    </row>
    <row r="789" spans="10:10">
      <c r="J789" s="80"/>
    </row>
    <row r="790" spans="10:10">
      <c r="J790" s="80"/>
    </row>
    <row r="791" spans="10:10">
      <c r="J791" s="80"/>
    </row>
    <row r="792" spans="10:10">
      <c r="J792" s="80"/>
    </row>
    <row r="793" spans="10:10">
      <c r="J793" s="80"/>
    </row>
    <row r="794" spans="10:10">
      <c r="J794" s="80"/>
    </row>
    <row r="795" spans="10:10">
      <c r="J795" s="80"/>
    </row>
    <row r="796" spans="10:10">
      <c r="J796" s="80"/>
    </row>
    <row r="797" spans="10:10">
      <c r="J797" s="80"/>
    </row>
    <row r="798" spans="10:10">
      <c r="J798" s="80"/>
    </row>
    <row r="799" spans="10:10">
      <c r="J799" s="80"/>
    </row>
    <row r="800" spans="10:10">
      <c r="J800" s="80"/>
    </row>
    <row r="801" spans="10:10">
      <c r="J801" s="80"/>
    </row>
    <row r="802" spans="10:10">
      <c r="J802" s="80"/>
    </row>
    <row r="803" spans="10:10">
      <c r="J803" s="80"/>
    </row>
    <row r="804" spans="10:10">
      <c r="J804" s="80"/>
    </row>
    <row r="805" spans="10:10">
      <c r="J805" s="80"/>
    </row>
    <row r="806" spans="10:10">
      <c r="J806" s="80"/>
    </row>
    <row r="807" spans="10:10">
      <c r="J807" s="80"/>
    </row>
    <row r="808" spans="10:10">
      <c r="J808" s="80"/>
    </row>
    <row r="809" spans="10:10">
      <c r="J809" s="80"/>
    </row>
    <row r="810" spans="10:10">
      <c r="J810" s="80"/>
    </row>
    <row r="811" spans="10:10">
      <c r="J811" s="80"/>
    </row>
    <row r="812" spans="10:10">
      <c r="J812" s="80"/>
    </row>
    <row r="813" spans="10:10">
      <c r="J813" s="80"/>
    </row>
    <row r="814" spans="10:10">
      <c r="J814" s="80"/>
    </row>
    <row r="815" spans="10:10">
      <c r="J815" s="80"/>
    </row>
    <row r="816" spans="10:10">
      <c r="J816" s="80"/>
    </row>
    <row r="817" spans="10:10">
      <c r="J817" s="80"/>
    </row>
    <row r="818" spans="10:10">
      <c r="J818" s="80"/>
    </row>
    <row r="819" spans="10:10">
      <c r="J819" s="80"/>
    </row>
    <row r="820" spans="10:10">
      <c r="J820" s="80"/>
    </row>
    <row r="821" spans="10:10">
      <c r="J821" s="80"/>
    </row>
    <row r="822" spans="10:10">
      <c r="J822" s="80"/>
    </row>
    <row r="823" spans="10:10">
      <c r="J823" s="80"/>
    </row>
    <row r="824" spans="10:10">
      <c r="J824" s="80"/>
    </row>
    <row r="825" spans="10:10">
      <c r="J825" s="80"/>
    </row>
    <row r="826" spans="10:10">
      <c r="J826" s="80"/>
    </row>
    <row r="827" spans="10:10">
      <c r="J827" s="80"/>
    </row>
    <row r="828" spans="10:10">
      <c r="J828" s="80"/>
    </row>
    <row r="829" spans="10:10">
      <c r="J829" s="80"/>
    </row>
    <row r="830" spans="10:10">
      <c r="J830" s="80"/>
    </row>
    <row r="831" spans="10:10">
      <c r="J831" s="80"/>
    </row>
    <row r="832" spans="10:10">
      <c r="J832" s="80"/>
    </row>
    <row r="833" spans="10:10">
      <c r="J833" s="80"/>
    </row>
    <row r="834" spans="10:10">
      <c r="J834" s="80"/>
    </row>
    <row r="835" spans="10:10">
      <c r="J835" s="80"/>
    </row>
    <row r="836" spans="10:10">
      <c r="J836" s="80"/>
    </row>
    <row r="837" spans="10:10">
      <c r="J837" s="80"/>
    </row>
    <row r="838" spans="10:10">
      <c r="J838" s="80"/>
    </row>
    <row r="839" spans="10:10">
      <c r="J839" s="80"/>
    </row>
    <row r="840" spans="10:10">
      <c r="J840" s="80"/>
    </row>
    <row r="841" spans="10:10">
      <c r="J841" s="80"/>
    </row>
    <row r="842" spans="10:10">
      <c r="J842" s="80"/>
    </row>
    <row r="843" spans="10:10">
      <c r="J843" s="80"/>
    </row>
    <row r="844" spans="10:10">
      <c r="J844" s="80"/>
    </row>
    <row r="845" spans="10:10">
      <c r="J845" s="80"/>
    </row>
    <row r="846" spans="10:10">
      <c r="J846" s="80"/>
    </row>
    <row r="847" spans="10:10">
      <c r="J847" s="80"/>
    </row>
    <row r="848" spans="10:10">
      <c r="J848" s="80"/>
    </row>
    <row r="849" spans="10:10">
      <c r="J849" s="80"/>
    </row>
    <row r="850" spans="10:10">
      <c r="J850" s="80"/>
    </row>
    <row r="851" spans="10:10">
      <c r="J851" s="80"/>
    </row>
    <row r="852" spans="10:10">
      <c r="J852" s="80"/>
    </row>
    <row r="853" spans="10:10">
      <c r="J853" s="80"/>
    </row>
    <row r="854" spans="10:10">
      <c r="J854" s="80"/>
    </row>
    <row r="855" spans="10:10">
      <c r="J855" s="80"/>
    </row>
    <row r="856" spans="10:10">
      <c r="J856" s="80"/>
    </row>
    <row r="857" spans="10:10">
      <c r="J857" s="80"/>
    </row>
    <row r="858" spans="10:10">
      <c r="J858" s="80"/>
    </row>
    <row r="859" spans="10:10">
      <c r="J859" s="80"/>
    </row>
    <row r="860" spans="10:10">
      <c r="J860" s="80"/>
    </row>
    <row r="861" spans="10:10">
      <c r="J861" s="80"/>
    </row>
    <row r="862" spans="10:10">
      <c r="J862" s="80"/>
    </row>
    <row r="863" spans="10:10">
      <c r="J863" s="80"/>
    </row>
    <row r="864" spans="10:10">
      <c r="J864" s="80"/>
    </row>
    <row r="865" spans="10:10">
      <c r="J865" s="80"/>
    </row>
    <row r="866" spans="10:10">
      <c r="J866" s="80"/>
    </row>
    <row r="867" spans="10:10">
      <c r="J867" s="80"/>
    </row>
    <row r="868" spans="10:10">
      <c r="J868" s="80"/>
    </row>
    <row r="869" spans="10:10">
      <c r="J869" s="80"/>
    </row>
    <row r="870" spans="10:10">
      <c r="J870" s="80"/>
    </row>
    <row r="871" spans="10:10">
      <c r="J871" s="80"/>
    </row>
    <row r="872" spans="10:10">
      <c r="J872" s="80"/>
    </row>
    <row r="873" spans="10:10">
      <c r="J873" s="80"/>
    </row>
    <row r="874" spans="10:10">
      <c r="J874" s="80"/>
    </row>
    <row r="875" spans="10:10">
      <c r="J875" s="80"/>
    </row>
    <row r="876" spans="10:10">
      <c r="J876" s="80"/>
    </row>
    <row r="877" spans="10:10">
      <c r="J877" s="80"/>
    </row>
    <row r="878" spans="10:10">
      <c r="J878" s="80"/>
    </row>
    <row r="879" spans="10:10">
      <c r="J879" s="80"/>
    </row>
    <row r="880" spans="10:10">
      <c r="J880" s="80"/>
    </row>
    <row r="881" spans="10:10">
      <c r="J881" s="80"/>
    </row>
    <row r="882" spans="10:10">
      <c r="J882" s="80"/>
    </row>
    <row r="883" spans="10:10">
      <c r="J883" s="80"/>
    </row>
    <row r="884" spans="10:10">
      <c r="J884" s="80"/>
    </row>
    <row r="885" spans="10:10">
      <c r="J885" s="80"/>
    </row>
    <row r="886" spans="10:10">
      <c r="J886" s="80"/>
    </row>
    <row r="887" spans="10:10">
      <c r="J887" s="80"/>
    </row>
    <row r="888" spans="10:10">
      <c r="J888" s="80"/>
    </row>
    <row r="889" spans="10:10">
      <c r="J889" s="80"/>
    </row>
    <row r="890" spans="10:10">
      <c r="J890" s="80"/>
    </row>
    <row r="891" spans="10:10">
      <c r="J891" s="80"/>
    </row>
    <row r="892" spans="10:10">
      <c r="J892" s="80"/>
    </row>
    <row r="893" spans="10:10">
      <c r="J893" s="80"/>
    </row>
    <row r="894" spans="10:10">
      <c r="J894" s="80"/>
    </row>
    <row r="895" spans="10:10">
      <c r="J895" s="80"/>
    </row>
    <row r="896" spans="10:10">
      <c r="J896" s="80"/>
    </row>
    <row r="897" spans="10:10">
      <c r="J897" s="80"/>
    </row>
    <row r="898" spans="10:10">
      <c r="J898" s="80"/>
    </row>
    <row r="899" spans="10:10">
      <c r="J899" s="80"/>
    </row>
    <row r="900" spans="10:10">
      <c r="J900" s="80"/>
    </row>
    <row r="901" spans="10:10">
      <c r="J901" s="80"/>
    </row>
    <row r="902" spans="10:10">
      <c r="J902" s="80"/>
    </row>
    <row r="903" spans="10:10">
      <c r="J903" s="80"/>
    </row>
    <row r="904" spans="10:10">
      <c r="J904" s="80"/>
    </row>
    <row r="905" spans="10:10">
      <c r="J905" s="80"/>
    </row>
    <row r="906" spans="10:10">
      <c r="J906" s="80"/>
    </row>
    <row r="907" spans="10:10">
      <c r="J907" s="80"/>
    </row>
    <row r="908" spans="10:10">
      <c r="J908" s="80"/>
    </row>
    <row r="909" spans="10:10">
      <c r="J909" s="80"/>
    </row>
    <row r="910" spans="10:10">
      <c r="J910" s="80"/>
    </row>
    <row r="911" spans="10:10">
      <c r="J911" s="80"/>
    </row>
    <row r="912" spans="10:10">
      <c r="J912" s="80"/>
    </row>
    <row r="913" spans="10:10">
      <c r="J913" s="80"/>
    </row>
    <row r="914" spans="10:10">
      <c r="J914" s="80"/>
    </row>
    <row r="915" spans="10:10">
      <c r="J915" s="80"/>
    </row>
    <row r="916" spans="10:10">
      <c r="J916" s="80"/>
    </row>
    <row r="917" spans="10:10">
      <c r="J917" s="80"/>
    </row>
    <row r="918" spans="10:10">
      <c r="J918" s="80"/>
    </row>
    <row r="919" spans="10:10">
      <c r="J919" s="80"/>
    </row>
    <row r="920" spans="10:10">
      <c r="J920" s="80"/>
    </row>
    <row r="921" spans="10:10">
      <c r="J921" s="80"/>
    </row>
    <row r="922" spans="10:10">
      <c r="J922" s="80"/>
    </row>
    <row r="923" spans="10:10">
      <c r="J923" s="80"/>
    </row>
    <row r="924" spans="10:10">
      <c r="J924" s="80"/>
    </row>
    <row r="925" spans="10:10">
      <c r="J925" s="80"/>
    </row>
    <row r="926" spans="10:10">
      <c r="J926" s="80"/>
    </row>
  </sheetData>
  <autoFilter ref="A7:S133">
    <filterColumn colId="2">
      <filters>
        <filter val="Karim"/>
      </filters>
    </filterColumn>
  </autoFilter>
  <pageMargins left="0.3" right="0.3" top="0.3" bottom="0.3" header="0.3" footer="0.3"/>
  <pageSetup scale="32" fitToHeight="0" orientation="landscape" r:id="rId1"/>
  <rowBreaks count="1" manualBreakCount="1">
    <brk id="70"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157</v>
      </c>
      <c r="C2" s="3"/>
      <c r="D2" s="3"/>
      <c r="E2" s="3"/>
      <c r="F2" s="3"/>
      <c r="G2" s="3"/>
    </row>
    <row r="3" spans="1:10">
      <c r="A3" s="7"/>
      <c r="B3" s="4" t="s">
        <v>434</v>
      </c>
    </row>
    <row r="4" spans="1:10">
      <c r="C4" s="19" t="s">
        <v>516</v>
      </c>
    </row>
    <row r="5" spans="1:10" ht="16.5">
      <c r="B5" s="17" t="s">
        <v>451</v>
      </c>
      <c r="C5" s="17" t="s">
        <v>515</v>
      </c>
      <c r="D5" s="17" t="s">
        <v>517</v>
      </c>
      <c r="E5" s="17" t="s">
        <v>518</v>
      </c>
      <c r="F5" s="17" t="s">
        <v>519</v>
      </c>
      <c r="G5" s="17" t="s">
        <v>520</v>
      </c>
    </row>
    <row r="6" spans="1:10" ht="30">
      <c r="B6" s="22" t="s">
        <v>527</v>
      </c>
      <c r="C6" s="8" t="s">
        <v>532</v>
      </c>
      <c r="D6" s="8" t="s">
        <v>531</v>
      </c>
      <c r="E6" s="8" t="s">
        <v>529</v>
      </c>
      <c r="F6" s="8" t="s">
        <v>530</v>
      </c>
      <c r="G6" s="23" t="s">
        <v>528</v>
      </c>
    </row>
    <row r="7" spans="1:10" ht="60">
      <c r="B7" s="24" t="s">
        <v>458</v>
      </c>
      <c r="C7" s="25"/>
      <c r="D7" s="25"/>
      <c r="E7" s="25" t="s">
        <v>554</v>
      </c>
      <c r="F7" s="25"/>
      <c r="G7" s="25" t="s">
        <v>537</v>
      </c>
      <c r="J7" s="28" t="s">
        <v>521</v>
      </c>
    </row>
    <row r="8" spans="1:10" ht="30">
      <c r="B8" s="26" t="s">
        <v>459</v>
      </c>
      <c r="C8" s="27"/>
      <c r="D8" s="27"/>
      <c r="E8" s="27" t="s">
        <v>535</v>
      </c>
      <c r="F8" s="27"/>
      <c r="G8" s="27" t="s">
        <v>535</v>
      </c>
      <c r="J8" s="28" t="s">
        <v>430</v>
      </c>
    </row>
    <row r="9" spans="1:10">
      <c r="B9" s="26" t="s">
        <v>460</v>
      </c>
      <c r="C9" s="27"/>
      <c r="D9" s="27"/>
      <c r="E9" s="27" t="s">
        <v>536</v>
      </c>
      <c r="F9" s="27"/>
      <c r="G9" s="27" t="s">
        <v>536</v>
      </c>
      <c r="J9" s="28" t="s">
        <v>522</v>
      </c>
    </row>
    <row r="10" spans="1:10" ht="30">
      <c r="B10" s="26" t="s">
        <v>461</v>
      </c>
      <c r="C10" s="27"/>
      <c r="D10" s="27"/>
      <c r="E10" s="27" t="s">
        <v>557</v>
      </c>
      <c r="F10" s="27"/>
      <c r="G10" s="27" t="s">
        <v>538</v>
      </c>
      <c r="J10" s="28" t="s">
        <v>434</v>
      </c>
    </row>
    <row r="11" spans="1:10" ht="30">
      <c r="B11" s="26" t="s">
        <v>462</v>
      </c>
      <c r="C11" s="27"/>
      <c r="D11" s="27"/>
      <c r="E11" s="27" t="s">
        <v>553</v>
      </c>
      <c r="F11" s="27"/>
      <c r="G11" s="27" t="s">
        <v>541</v>
      </c>
      <c r="J11" s="28" t="s">
        <v>523</v>
      </c>
    </row>
    <row r="12" spans="1:10">
      <c r="B12" s="26" t="s">
        <v>463</v>
      </c>
      <c r="C12" s="27"/>
      <c r="D12" s="27"/>
      <c r="E12" s="27" t="s">
        <v>539</v>
      </c>
      <c r="F12" s="27"/>
      <c r="G12" s="27" t="s">
        <v>540</v>
      </c>
      <c r="J12" s="28" t="s">
        <v>524</v>
      </c>
    </row>
    <row r="13" spans="1:10">
      <c r="B13" s="26" t="s">
        <v>464</v>
      </c>
      <c r="C13" s="27"/>
      <c r="D13" s="27"/>
      <c r="E13" s="27" t="s">
        <v>539</v>
      </c>
      <c r="F13" s="27"/>
      <c r="G13" s="27" t="s">
        <v>539</v>
      </c>
      <c r="J13" s="28" t="s">
        <v>525</v>
      </c>
    </row>
    <row r="14" spans="1:10">
      <c r="B14" s="26" t="s">
        <v>465</v>
      </c>
      <c r="C14" s="27"/>
      <c r="D14" s="27"/>
      <c r="E14" s="27" t="s">
        <v>559</v>
      </c>
      <c r="F14" s="27"/>
      <c r="G14" s="27" t="s">
        <v>543</v>
      </c>
      <c r="J14" s="28" t="s">
        <v>526</v>
      </c>
    </row>
    <row r="15" spans="1:10" ht="30">
      <c r="B15" s="26" t="s">
        <v>466</v>
      </c>
      <c r="C15" s="27"/>
      <c r="D15" s="27"/>
      <c r="E15" s="27" t="s">
        <v>560</v>
      </c>
      <c r="F15" s="27"/>
      <c r="G15" s="27" t="s">
        <v>542</v>
      </c>
      <c r="J15" s="28"/>
    </row>
    <row r="16" spans="1:10">
      <c r="B16" s="26" t="s">
        <v>467</v>
      </c>
      <c r="C16" s="27"/>
      <c r="D16" s="27"/>
      <c r="E16" s="27" t="s">
        <v>539</v>
      </c>
      <c r="F16" s="27"/>
      <c r="G16" s="27" t="s">
        <v>546</v>
      </c>
      <c r="J16" s="28"/>
    </row>
    <row r="17" spans="2:10" ht="60">
      <c r="B17" s="26" t="s">
        <v>468</v>
      </c>
      <c r="C17" s="27"/>
      <c r="D17" s="27"/>
      <c r="E17" s="27" t="s">
        <v>558</v>
      </c>
      <c r="F17" s="27"/>
      <c r="G17" s="27" t="s">
        <v>544</v>
      </c>
      <c r="J17" s="28"/>
    </row>
    <row r="18" spans="2:10" ht="105">
      <c r="B18" s="26" t="s">
        <v>469</v>
      </c>
      <c r="C18" s="27"/>
      <c r="D18" s="27"/>
      <c r="E18" s="27"/>
      <c r="F18" s="27"/>
      <c r="G18" s="27" t="s">
        <v>545</v>
      </c>
    </row>
    <row r="19" spans="2:10" ht="75">
      <c r="B19" s="26" t="s">
        <v>470</v>
      </c>
      <c r="C19" s="27"/>
      <c r="D19" s="27"/>
      <c r="E19" s="27" t="s">
        <v>555</v>
      </c>
      <c r="F19" s="27"/>
      <c r="G19" s="27" t="s">
        <v>547</v>
      </c>
    </row>
    <row r="20" spans="2:10" ht="60">
      <c r="B20" s="26" t="s">
        <v>471</v>
      </c>
      <c r="C20" s="27"/>
      <c r="D20" s="27"/>
      <c r="E20" s="27" t="s">
        <v>556</v>
      </c>
      <c r="F20" s="27"/>
      <c r="G20" s="27" t="s">
        <v>548</v>
      </c>
    </row>
    <row r="21" spans="2:10" ht="45">
      <c r="B21" s="26" t="s">
        <v>550</v>
      </c>
      <c r="C21" s="9"/>
      <c r="D21" s="9"/>
      <c r="E21" s="9"/>
      <c r="F21" s="9"/>
      <c r="G21" s="27" t="s">
        <v>549</v>
      </c>
    </row>
    <row r="22" spans="2:10" ht="30">
      <c r="B22" s="26" t="s">
        <v>552</v>
      </c>
      <c r="C22" s="26"/>
      <c r="D22" s="26"/>
      <c r="E22" s="26"/>
      <c r="F22" s="26"/>
      <c r="G22" s="27" t="s">
        <v>551</v>
      </c>
    </row>
    <row r="25" spans="2:10">
      <c r="E25" s="1">
        <v>5500</v>
      </c>
    </row>
    <row r="26" spans="2:10">
      <c r="E26" s="1" t="s">
        <v>561</v>
      </c>
    </row>
  </sheetData>
  <pageMargins left="0.3" right="0.3" top="0.3" bottom="0.3" header="0.3" footer="0.3"/>
  <pageSetup scale="68"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157</v>
      </c>
      <c r="C2" s="3"/>
      <c r="D2" s="3"/>
      <c r="E2" s="3"/>
      <c r="F2" s="3"/>
      <c r="G2" s="3"/>
      <c r="H2" s="3"/>
    </row>
    <row r="3" spans="1:8">
      <c r="A3" s="7"/>
      <c r="B3" s="4" t="s">
        <v>498</v>
      </c>
    </row>
    <row r="5" spans="1:8" ht="16.5">
      <c r="B5" s="17" t="s">
        <v>451</v>
      </c>
      <c r="C5" s="17" t="s">
        <v>452</v>
      </c>
      <c r="D5" s="17" t="s">
        <v>453</v>
      </c>
      <c r="E5" s="17" t="s">
        <v>454</v>
      </c>
      <c r="F5" s="17" t="s">
        <v>455</v>
      </c>
      <c r="G5" s="17" t="s">
        <v>456</v>
      </c>
      <c r="H5" s="17" t="s">
        <v>457</v>
      </c>
    </row>
    <row r="6" spans="1:8">
      <c r="B6" s="20" t="s">
        <v>472</v>
      </c>
      <c r="C6" s="8"/>
      <c r="D6" s="8"/>
      <c r="E6" s="8"/>
      <c r="F6" s="8"/>
      <c r="G6" s="8"/>
      <c r="H6" s="8"/>
    </row>
    <row r="7" spans="1:8">
      <c r="B7" s="21" t="s">
        <v>473</v>
      </c>
      <c r="C7" s="9"/>
      <c r="D7" s="9"/>
      <c r="E7" s="9"/>
      <c r="F7" s="9"/>
      <c r="G7" s="9"/>
      <c r="H7" s="9"/>
    </row>
    <row r="8" spans="1:8">
      <c r="B8" s="21" t="s">
        <v>474</v>
      </c>
      <c r="C8" s="9"/>
      <c r="D8" s="9"/>
      <c r="E8" s="9"/>
      <c r="F8" s="9"/>
      <c r="G8" s="9"/>
      <c r="H8" s="9"/>
    </row>
    <row r="9" spans="1:8" ht="30">
      <c r="B9" s="21" t="s">
        <v>475</v>
      </c>
      <c r="C9" s="9"/>
      <c r="D9" s="9"/>
      <c r="E9" s="9"/>
      <c r="F9" s="9"/>
      <c r="G9" s="9"/>
      <c r="H9" s="9"/>
    </row>
    <row r="10" spans="1:8">
      <c r="B10" s="21" t="s">
        <v>476</v>
      </c>
      <c r="C10" s="9"/>
      <c r="D10" s="9"/>
      <c r="E10" s="9"/>
      <c r="F10" s="9"/>
      <c r="G10" s="9"/>
      <c r="H10" s="9"/>
    </row>
    <row r="11" spans="1:8" ht="30">
      <c r="B11" s="21" t="s">
        <v>477</v>
      </c>
      <c r="C11" s="9"/>
      <c r="D11" s="9"/>
      <c r="E11" s="9"/>
      <c r="F11" s="9"/>
      <c r="G11" s="9"/>
      <c r="H11" s="9"/>
    </row>
    <row r="12" spans="1:8" ht="30">
      <c r="B12" s="21" t="s">
        <v>478</v>
      </c>
      <c r="C12" s="9"/>
      <c r="D12" s="9"/>
      <c r="E12" s="9"/>
      <c r="F12" s="9"/>
      <c r="G12" s="9"/>
      <c r="H12" s="9"/>
    </row>
    <row r="13" spans="1:8" ht="30">
      <c r="B13" s="21" t="s">
        <v>479</v>
      </c>
      <c r="C13" s="9"/>
      <c r="D13" s="9"/>
      <c r="E13" s="9"/>
      <c r="F13" s="9"/>
      <c r="G13" s="9"/>
      <c r="H13" s="9"/>
    </row>
    <row r="14" spans="1:8">
      <c r="B14" s="21" t="s">
        <v>480</v>
      </c>
      <c r="C14" s="9"/>
      <c r="D14" s="9"/>
      <c r="E14" s="9"/>
      <c r="F14" s="9"/>
      <c r="G14" s="9"/>
      <c r="H14" s="9"/>
    </row>
    <row r="15" spans="1:8">
      <c r="B15" s="21" t="s">
        <v>481</v>
      </c>
      <c r="C15" s="9"/>
      <c r="D15" s="9"/>
      <c r="E15" s="9"/>
      <c r="F15" s="9"/>
      <c r="G15" s="9"/>
      <c r="H15" s="9"/>
    </row>
    <row r="16" spans="1:8" ht="30">
      <c r="B16" s="21" t="s">
        <v>482</v>
      </c>
      <c r="C16" s="9"/>
      <c r="D16" s="9"/>
      <c r="E16" s="9"/>
      <c r="F16" s="9"/>
      <c r="G16" s="9"/>
      <c r="H16" s="9"/>
    </row>
    <row r="17" spans="2:8">
      <c r="B17" s="21" t="s">
        <v>483</v>
      </c>
      <c r="C17" s="9"/>
      <c r="D17" s="9"/>
      <c r="E17" s="9"/>
      <c r="F17" s="9"/>
      <c r="G17" s="9"/>
      <c r="H17" s="9"/>
    </row>
    <row r="18" spans="2:8" ht="30">
      <c r="B18" s="21" t="s">
        <v>484</v>
      </c>
      <c r="C18" s="9"/>
      <c r="D18" s="9"/>
      <c r="E18" s="9"/>
      <c r="F18" s="9"/>
      <c r="G18" s="9"/>
      <c r="H18" s="9"/>
    </row>
    <row r="19" spans="2:8">
      <c r="B19" s="21" t="s">
        <v>485</v>
      </c>
      <c r="C19" s="9"/>
      <c r="D19" s="9"/>
      <c r="E19" s="9"/>
      <c r="F19" s="9"/>
      <c r="G19" s="9"/>
      <c r="H19" s="9"/>
    </row>
    <row r="20" spans="2:8">
      <c r="B20" s="21" t="s">
        <v>486</v>
      </c>
      <c r="C20" s="9"/>
      <c r="D20" s="9"/>
      <c r="E20" s="9"/>
      <c r="F20" s="9"/>
      <c r="G20" s="9"/>
      <c r="H20" s="9"/>
    </row>
    <row r="21" spans="2:8">
      <c r="B21" s="21" t="s">
        <v>487</v>
      </c>
      <c r="C21" s="9"/>
      <c r="D21" s="9"/>
      <c r="E21" s="9"/>
      <c r="F21" s="9"/>
      <c r="G21" s="9"/>
      <c r="H21" s="9"/>
    </row>
    <row r="22" spans="2:8">
      <c r="B22" s="21" t="s">
        <v>488</v>
      </c>
      <c r="C22" s="9"/>
      <c r="D22" s="9"/>
      <c r="E22" s="9"/>
      <c r="F22" s="9"/>
      <c r="G22" s="9"/>
      <c r="H22" s="9"/>
    </row>
    <row r="23" spans="2:8" ht="45">
      <c r="B23" s="21" t="s">
        <v>489</v>
      </c>
      <c r="C23" s="9"/>
      <c r="D23" s="9"/>
      <c r="E23" s="9"/>
      <c r="F23" s="9"/>
      <c r="G23" s="9"/>
      <c r="H23" s="9"/>
    </row>
    <row r="24" spans="2:8">
      <c r="B24" s="21" t="s">
        <v>490</v>
      </c>
      <c r="C24" s="9"/>
      <c r="D24" s="9"/>
      <c r="E24" s="9"/>
      <c r="F24" s="9"/>
      <c r="G24" s="9"/>
      <c r="H24" s="9"/>
    </row>
    <row r="25" spans="2:8">
      <c r="B25" s="21" t="s">
        <v>491</v>
      </c>
      <c r="C25" s="9"/>
      <c r="D25" s="9"/>
      <c r="E25" s="9"/>
      <c r="F25" s="9"/>
      <c r="G25" s="9"/>
      <c r="H25" s="9"/>
    </row>
    <row r="26" spans="2:8">
      <c r="B26" s="21" t="s">
        <v>492</v>
      </c>
      <c r="C26" s="9"/>
      <c r="D26" s="9"/>
      <c r="E26" s="9"/>
      <c r="F26" s="9"/>
      <c r="G26" s="9"/>
      <c r="H26" s="9"/>
    </row>
    <row r="27" spans="2:8">
      <c r="B27" s="21" t="s">
        <v>493</v>
      </c>
      <c r="C27" s="9"/>
      <c r="D27" s="9"/>
      <c r="E27" s="9"/>
      <c r="F27" s="9"/>
      <c r="G27" s="9"/>
      <c r="H27" s="9"/>
    </row>
    <row r="28" spans="2:8">
      <c r="B28" s="21" t="s">
        <v>494</v>
      </c>
      <c r="C28" s="9"/>
      <c r="D28" s="9"/>
      <c r="E28" s="9"/>
      <c r="F28" s="9"/>
      <c r="G28" s="9"/>
      <c r="H28" s="9"/>
    </row>
    <row r="29" spans="2:8">
      <c r="B29" s="21" t="s">
        <v>495</v>
      </c>
      <c r="C29" s="9"/>
      <c r="D29" s="9"/>
      <c r="E29" s="9"/>
      <c r="F29" s="9"/>
      <c r="G29" s="9"/>
      <c r="H29" s="9"/>
    </row>
    <row r="30" spans="2:8">
      <c r="B30" s="21" t="s">
        <v>496</v>
      </c>
      <c r="C30" s="9"/>
      <c r="D30" s="9"/>
      <c r="E30" s="9"/>
      <c r="F30" s="9"/>
      <c r="G30" s="9"/>
      <c r="H30" s="9"/>
    </row>
    <row r="31" spans="2:8">
      <c r="B31" s="21" t="s">
        <v>497</v>
      </c>
      <c r="C31" s="9"/>
      <c r="D31" s="9"/>
      <c r="E31" s="9"/>
      <c r="F31" s="9"/>
      <c r="G31" s="9"/>
      <c r="H31" s="9"/>
    </row>
  </sheetData>
  <pageMargins left="0.3" right="0.3" top="0.3" bottom="0.3" header="0.3" footer="0.3"/>
  <pageSetup scale="73"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157</v>
      </c>
      <c r="C2" s="3"/>
      <c r="D2" s="3"/>
    </row>
    <row r="3" spans="1:4">
      <c r="A3" s="7"/>
      <c r="B3" s="4" t="s">
        <v>514</v>
      </c>
    </row>
    <row r="5" spans="1:4" ht="16.5">
      <c r="B5" s="17" t="s">
        <v>451</v>
      </c>
      <c r="C5" s="17" t="s">
        <v>533</v>
      </c>
      <c r="D5" s="17" t="s">
        <v>534</v>
      </c>
    </row>
    <row r="6" spans="1:4">
      <c r="B6" s="20" t="s">
        <v>499</v>
      </c>
      <c r="C6" s="8"/>
      <c r="D6" s="8"/>
    </row>
    <row r="7" spans="1:4">
      <c r="B7" s="21" t="s">
        <v>500</v>
      </c>
      <c r="C7" s="9"/>
      <c r="D7" s="9"/>
    </row>
    <row r="8" spans="1:4">
      <c r="B8" s="21" t="s">
        <v>501</v>
      </c>
      <c r="C8" s="9"/>
      <c r="D8" s="9"/>
    </row>
    <row r="9" spans="1:4">
      <c r="B9" s="21" t="s">
        <v>502</v>
      </c>
      <c r="C9" s="9"/>
      <c r="D9" s="9"/>
    </row>
    <row r="10" spans="1:4">
      <c r="B10" s="21" t="s">
        <v>503</v>
      </c>
      <c r="C10" s="9"/>
      <c r="D10" s="9"/>
    </row>
    <row r="11" spans="1:4">
      <c r="B11" s="21" t="s">
        <v>504</v>
      </c>
      <c r="C11" s="9"/>
      <c r="D11" s="9"/>
    </row>
    <row r="12" spans="1:4">
      <c r="B12" s="21" t="s">
        <v>505</v>
      </c>
      <c r="C12" s="9"/>
      <c r="D12" s="9"/>
    </row>
    <row r="13" spans="1:4">
      <c r="B13" s="21" t="s">
        <v>506</v>
      </c>
      <c r="C13" s="9"/>
      <c r="D13" s="9"/>
    </row>
    <row r="14" spans="1:4">
      <c r="B14" s="21" t="s">
        <v>507</v>
      </c>
      <c r="C14" s="9"/>
      <c r="D14" s="9"/>
    </row>
    <row r="15" spans="1:4">
      <c r="B15" s="21" t="s">
        <v>508</v>
      </c>
      <c r="C15" s="9"/>
      <c r="D15" s="9"/>
    </row>
    <row r="16" spans="1:4">
      <c r="B16" s="21" t="s">
        <v>509</v>
      </c>
      <c r="C16" s="9"/>
      <c r="D16" s="9"/>
    </row>
    <row r="17" spans="2:4">
      <c r="B17" s="21" t="s">
        <v>510</v>
      </c>
      <c r="C17" s="9"/>
      <c r="D17" s="9"/>
    </row>
    <row r="18" spans="2:4">
      <c r="B18" s="21" t="s">
        <v>511</v>
      </c>
      <c r="C18" s="9"/>
      <c r="D18" s="9"/>
    </row>
    <row r="19" spans="2:4">
      <c r="B19" s="21" t="s">
        <v>512</v>
      </c>
      <c r="C19" s="9"/>
      <c r="D19" s="9"/>
    </row>
    <row r="20" spans="2:4" ht="30">
      <c r="B20" s="21" t="s">
        <v>513</v>
      </c>
      <c r="C20" s="9"/>
      <c r="D20" s="9"/>
    </row>
  </sheetData>
  <pageMargins left="0.3" right="0.3" top="0.3" bottom="0.3" header="0.3" footer="0.3"/>
  <pageSetup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AC51"/>
  <sheetViews>
    <sheetView view="pageBreakPreview" zoomScale="60" zoomScaleNormal="70" workbookViewId="0">
      <selection activeCell="L39" sqref="L39"/>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 style="5"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2.28515625" style="5" customWidth="1"/>
    <col min="25" max="28" width="9.140625" style="5"/>
    <col min="29" max="29" width="9.28515625" style="5" bestFit="1" customWidth="1"/>
    <col min="30" max="16384" width="9.140625" style="5"/>
  </cols>
  <sheetData>
    <row r="2" spans="1:29" s="10" customFormat="1" ht="19.5" thickBot="1">
      <c r="A2" s="6"/>
      <c r="B2" s="2" t="s">
        <v>157</v>
      </c>
      <c r="C2" s="2"/>
      <c r="D2" s="3"/>
      <c r="E2" s="3"/>
      <c r="F2" s="3"/>
      <c r="G2" s="3"/>
      <c r="H2" s="3"/>
      <c r="I2" s="3"/>
      <c r="J2" s="3"/>
      <c r="K2" s="3"/>
      <c r="L2" s="3"/>
      <c r="M2" s="3"/>
      <c r="N2" s="3"/>
      <c r="O2" s="3"/>
      <c r="P2" s="3"/>
      <c r="Q2" s="3"/>
      <c r="R2" s="3"/>
      <c r="S2" s="3"/>
      <c r="T2" s="3"/>
      <c r="U2" s="3"/>
      <c r="V2" s="3"/>
      <c r="W2" s="3"/>
      <c r="X2" s="3"/>
    </row>
    <row r="3" spans="1:29" s="45" customFormat="1" ht="12.75">
      <c r="A3" s="42"/>
      <c r="B3" s="43" t="s">
        <v>432</v>
      </c>
      <c r="C3" s="43"/>
      <c r="D3" s="44"/>
      <c r="E3" s="44"/>
      <c r="F3" s="44"/>
      <c r="G3" s="44"/>
      <c r="H3" s="44"/>
      <c r="I3" s="44"/>
      <c r="J3" s="44"/>
      <c r="K3" s="44"/>
      <c r="L3" s="44"/>
      <c r="M3" s="44"/>
      <c r="N3" s="44"/>
      <c r="O3" s="44"/>
      <c r="P3" s="44"/>
      <c r="Q3" s="44"/>
      <c r="R3" s="44"/>
      <c r="S3" s="44"/>
      <c r="T3" s="44"/>
      <c r="U3" s="44"/>
      <c r="V3" s="44"/>
      <c r="W3" s="44"/>
      <c r="X3" s="44"/>
    </row>
    <row r="5" spans="1:29">
      <c r="F5" s="32" t="s">
        <v>433</v>
      </c>
      <c r="G5" s="32" t="s">
        <v>701</v>
      </c>
      <c r="H5" s="32" t="s">
        <v>648</v>
      </c>
      <c r="I5" s="31" t="s">
        <v>647</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154</v>
      </c>
    </row>
    <row r="6" spans="1:29">
      <c r="B6" s="90" t="s">
        <v>703</v>
      </c>
      <c r="Z6" s="11" t="s">
        <v>567</v>
      </c>
      <c r="AA6" s="11"/>
      <c r="AB6" s="11"/>
      <c r="AC6" s="41">
        <f>+Guestlist!A133</f>
        <v>126</v>
      </c>
    </row>
    <row r="7" spans="1:29">
      <c r="B7" s="12" t="s">
        <v>695</v>
      </c>
      <c r="C7" s="12"/>
      <c r="D7" s="12"/>
      <c r="E7" s="12"/>
      <c r="F7" s="1"/>
      <c r="G7" s="1"/>
      <c r="H7" s="1"/>
      <c r="I7" s="1"/>
      <c r="Z7" s="11" t="s">
        <v>566</v>
      </c>
      <c r="AA7" s="11"/>
      <c r="AB7" s="11"/>
      <c r="AC7" s="41">
        <f>+Guestlist!M135</f>
        <v>168.75</v>
      </c>
    </row>
    <row r="8" spans="1:29">
      <c r="B8" s="13" t="s">
        <v>435</v>
      </c>
      <c r="C8" s="13"/>
      <c r="D8" s="13"/>
      <c r="E8" s="13"/>
      <c r="F8" s="1">
        <f>+AC7</f>
        <v>168.75</v>
      </c>
      <c r="G8" s="106">
        <v>180</v>
      </c>
      <c r="H8" s="108">
        <f>+F8*G8</f>
        <v>30375</v>
      </c>
      <c r="I8" s="108">
        <f>+F8*G8*(1.3)</f>
        <v>39487.5</v>
      </c>
      <c r="Z8" s="5" t="s">
        <v>569</v>
      </c>
      <c r="AC8" s="41">
        <f>+Guestlist!O135</f>
        <v>20</v>
      </c>
    </row>
    <row r="9" spans="1:29">
      <c r="B9" s="13" t="s">
        <v>641</v>
      </c>
      <c r="C9" s="13"/>
      <c r="D9" s="13"/>
      <c r="E9" s="13"/>
      <c r="F9" s="1">
        <f>+AC7*AC10</f>
        <v>84.375</v>
      </c>
      <c r="G9" s="106">
        <v>40</v>
      </c>
      <c r="H9" s="108">
        <f>+F9*G9</f>
        <v>3375</v>
      </c>
      <c r="I9" s="108">
        <f>+F9*G9*(1.3)</f>
        <v>4387.5</v>
      </c>
      <c r="Z9" s="11" t="s">
        <v>568</v>
      </c>
      <c r="AA9" s="11"/>
      <c r="AB9" s="11"/>
      <c r="AC9" s="30">
        <v>0.6</v>
      </c>
    </row>
    <row r="10" spans="1:29">
      <c r="B10" s="13" t="s">
        <v>564</v>
      </c>
      <c r="C10" s="13"/>
      <c r="D10" s="13"/>
      <c r="E10" s="13"/>
      <c r="F10" s="14">
        <v>1</v>
      </c>
      <c r="G10" s="106">
        <v>1500</v>
      </c>
      <c r="H10" s="108">
        <f>+F10*G10</f>
        <v>1500</v>
      </c>
      <c r="I10" s="108">
        <f>+F10*G10*(1.3)</f>
        <v>1950</v>
      </c>
      <c r="Z10" s="11" t="s">
        <v>570</v>
      </c>
      <c r="AA10" s="11"/>
      <c r="AB10" s="11"/>
      <c r="AC10" s="30">
        <v>0.5</v>
      </c>
    </row>
    <row r="11" spans="1:29">
      <c r="B11" s="13" t="s">
        <v>565</v>
      </c>
      <c r="C11" s="13"/>
      <c r="D11" s="13"/>
      <c r="E11" s="13"/>
      <c r="F11" s="14">
        <v>3</v>
      </c>
      <c r="G11" s="106">
        <v>150</v>
      </c>
      <c r="H11" s="108">
        <f>+F11*G11</f>
        <v>450</v>
      </c>
      <c r="I11" s="108">
        <f>+F11*G11*(1.3)</f>
        <v>585</v>
      </c>
      <c r="Z11" s="11" t="s">
        <v>571</v>
      </c>
      <c r="AA11" s="11"/>
      <c r="AB11" s="11"/>
      <c r="AC11" s="30">
        <v>0.5</v>
      </c>
    </row>
    <row r="12" spans="1:29">
      <c r="B12" s="13" t="s">
        <v>436</v>
      </c>
      <c r="C12" s="13"/>
      <c r="D12" s="13"/>
      <c r="E12" s="13"/>
      <c r="F12" s="1">
        <f>+AC7*AC11</f>
        <v>84.375</v>
      </c>
      <c r="G12" s="106">
        <v>36</v>
      </c>
      <c r="H12" s="109">
        <f>+F12*G12</f>
        <v>3037.5</v>
      </c>
      <c r="I12" s="109">
        <f>+F12*G12*(1.3)</f>
        <v>3948.75</v>
      </c>
    </row>
    <row r="13" spans="1:29">
      <c r="B13" s="107" t="s">
        <v>154</v>
      </c>
      <c r="G13" s="89"/>
      <c r="H13" s="108">
        <f>+SUM(H8:H12)</f>
        <v>38737.5</v>
      </c>
      <c r="I13" s="108">
        <f>+SUM(I8:I12)</f>
        <v>50358.75</v>
      </c>
      <c r="K13" s="96">
        <v>7200</v>
      </c>
      <c r="M13" s="96">
        <v>7200</v>
      </c>
      <c r="O13" s="96">
        <v>7200</v>
      </c>
      <c r="Q13" s="96">
        <v>7200</v>
      </c>
      <c r="S13" s="96">
        <v>7200</v>
      </c>
      <c r="V13" s="95">
        <f>+I13-SUM(K13:U13)</f>
        <v>14358.75</v>
      </c>
      <c r="X13" s="89">
        <f>+SUM(K13:W13)</f>
        <v>50358.75</v>
      </c>
    </row>
    <row r="14" spans="1:29">
      <c r="B14" s="90"/>
      <c r="G14" s="89"/>
      <c r="H14" s="108"/>
      <c r="I14" s="108"/>
    </row>
    <row r="15" spans="1:29">
      <c r="B15" s="12" t="s">
        <v>696</v>
      </c>
      <c r="G15" s="89"/>
      <c r="H15" s="108"/>
      <c r="I15" s="108"/>
    </row>
    <row r="16" spans="1:29">
      <c r="B16" s="13" t="s">
        <v>698</v>
      </c>
      <c r="F16" s="1">
        <f>+AC8</f>
        <v>20</v>
      </c>
      <c r="G16" s="106">
        <v>75</v>
      </c>
      <c r="H16" s="108">
        <f>+F16*G16</f>
        <v>1500</v>
      </c>
      <c r="I16" s="108">
        <f>+F16*G16*(1.28)</f>
        <v>1920</v>
      </c>
      <c r="J16" s="15"/>
      <c r="Q16" s="96">
        <f>2750/2</f>
        <v>1375</v>
      </c>
      <c r="W16" s="89">
        <f>+I16-Q16</f>
        <v>545</v>
      </c>
      <c r="X16" s="89">
        <f>+SUM(K16:W16)</f>
        <v>1920</v>
      </c>
    </row>
    <row r="17" spans="2:24">
      <c r="B17" s="13" t="s">
        <v>699</v>
      </c>
      <c r="F17" s="1">
        <f>+AC7*AC9</f>
        <v>101.25</v>
      </c>
      <c r="G17" s="106">
        <f>5510/107.575</f>
        <v>51.220079014640945</v>
      </c>
      <c r="H17" s="108">
        <f>+F17*G17</f>
        <v>5186.0330002323954</v>
      </c>
      <c r="I17" s="108">
        <f>+F17*G17*1.28</f>
        <v>6638.1222402974663</v>
      </c>
      <c r="J17" s="15"/>
      <c r="Q17" s="96">
        <f>2750/2</f>
        <v>1375</v>
      </c>
      <c r="W17" s="89">
        <f>+I17-Q17</f>
        <v>5263.1222402974663</v>
      </c>
      <c r="X17" s="89">
        <f>+SUM(K17:W17)</f>
        <v>6638.1222402974663</v>
      </c>
    </row>
    <row r="18" spans="2:24">
      <c r="F18" s="1"/>
      <c r="G18" s="106"/>
      <c r="H18" s="108"/>
      <c r="I18" s="108"/>
      <c r="J18" s="15"/>
      <c r="Q18" s="96"/>
      <c r="W18" s="89"/>
      <c r="X18" s="89"/>
    </row>
    <row r="19" spans="2:24">
      <c r="B19" s="12" t="s">
        <v>440</v>
      </c>
      <c r="F19" s="1"/>
      <c r="G19" s="106"/>
      <c r="H19" s="108"/>
      <c r="I19" s="108"/>
      <c r="J19" s="15"/>
      <c r="Q19" s="96"/>
      <c r="W19" s="89"/>
      <c r="X19" s="89"/>
    </row>
    <row r="20" spans="2:24">
      <c r="B20" s="13" t="s">
        <v>700</v>
      </c>
      <c r="G20" s="89"/>
      <c r="H20" s="108"/>
      <c r="I20" s="108"/>
      <c r="M20" s="100"/>
      <c r="N20" s="101">
        <f>168.12+124.62</f>
        <v>292.74</v>
      </c>
      <c r="O20" s="100"/>
      <c r="P20" s="100"/>
      <c r="Q20" s="100"/>
      <c r="R20" s="101"/>
      <c r="S20" s="100"/>
      <c r="T20" s="100"/>
      <c r="U20" s="100"/>
      <c r="V20" s="100"/>
      <c r="W20" s="101"/>
      <c r="X20" s="102">
        <f>+SUM(K20:W20)</f>
        <v>292.74</v>
      </c>
    </row>
    <row r="21" spans="2:24">
      <c r="B21" s="13" t="s">
        <v>441</v>
      </c>
      <c r="F21" s="1">
        <f>+AC6</f>
        <v>126</v>
      </c>
      <c r="G21" s="106">
        <v>12.5</v>
      </c>
      <c r="H21" s="108">
        <f>+F21*G21</f>
        <v>1575</v>
      </c>
      <c r="I21" s="108">
        <f>+F21*G21</f>
        <v>1575</v>
      </c>
      <c r="J21" s="15"/>
      <c r="Q21" s="96"/>
      <c r="S21" s="89">
        <f>+I21</f>
        <v>1575</v>
      </c>
      <c r="T21" s="89"/>
      <c r="W21" s="89"/>
      <c r="X21" s="102">
        <f>+SUM(K21:W21)</f>
        <v>1575</v>
      </c>
    </row>
    <row r="22" spans="2:24">
      <c r="B22" s="13" t="s">
        <v>437</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697</v>
      </c>
      <c r="F24" s="1"/>
      <c r="G24" s="106"/>
      <c r="H24" s="108"/>
      <c r="I24" s="108"/>
      <c r="J24" s="15"/>
      <c r="Q24" s="96"/>
      <c r="W24" s="89"/>
      <c r="X24" s="89"/>
    </row>
    <row r="25" spans="2:24">
      <c r="B25" s="13" t="s">
        <v>438</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439</v>
      </c>
      <c r="C26" s="13"/>
      <c r="D26" s="13"/>
      <c r="E26" s="13"/>
      <c r="F26" s="14">
        <v>1</v>
      </c>
      <c r="G26" s="106">
        <v>1000</v>
      </c>
      <c r="H26" s="108">
        <f>+F26*G26</f>
        <v>1000</v>
      </c>
      <c r="I26" s="108">
        <f>+F26*G26</f>
        <v>1000</v>
      </c>
      <c r="J26" s="15"/>
      <c r="Q26" s="96">
        <f>+I26/2</f>
        <v>500</v>
      </c>
      <c r="W26" s="89">
        <f t="shared" si="1"/>
        <v>500</v>
      </c>
      <c r="X26" s="89">
        <f t="shared" si="2"/>
        <v>1000</v>
      </c>
    </row>
    <row r="27" spans="2:24">
      <c r="B27" s="13" t="s">
        <v>442</v>
      </c>
      <c r="C27" s="13"/>
      <c r="D27" s="13"/>
      <c r="E27" s="13"/>
      <c r="F27" s="1">
        <f>+AC7</f>
        <v>168.75</v>
      </c>
      <c r="G27" s="106">
        <v>20</v>
      </c>
      <c r="H27" s="108">
        <f>+F27*G27</f>
        <v>3375</v>
      </c>
      <c r="I27" s="108">
        <f>+F27*G27</f>
        <v>3375</v>
      </c>
      <c r="J27" s="15"/>
      <c r="Q27" s="96">
        <f>+I27/2</f>
        <v>1687.5</v>
      </c>
      <c r="W27" s="89">
        <f t="shared" si="1"/>
        <v>1687.5</v>
      </c>
      <c r="X27" s="89">
        <f t="shared" si="2"/>
        <v>3375</v>
      </c>
    </row>
    <row r="28" spans="2:24">
      <c r="B28" s="13" t="s">
        <v>702</v>
      </c>
      <c r="C28" s="1"/>
      <c r="F28" s="1"/>
      <c r="G28" s="18"/>
      <c r="H28" s="111"/>
      <c r="I28" s="110">
        <v>25103.17</v>
      </c>
      <c r="J28" s="15"/>
      <c r="O28" s="96">
        <v>2500</v>
      </c>
      <c r="Q28" s="96"/>
      <c r="S28" s="96">
        <v>5000</v>
      </c>
      <c r="U28" s="96">
        <v>6500</v>
      </c>
      <c r="W28" s="89">
        <f>+I28-SUM(K28:V28)</f>
        <v>11103.169999999998</v>
      </c>
      <c r="X28" s="89">
        <f t="shared" ref="X28:X32" si="3">+SUM(K28:W28)</f>
        <v>25103.17</v>
      </c>
    </row>
    <row r="29" spans="2:24">
      <c r="B29" s="13" t="s">
        <v>688</v>
      </c>
      <c r="H29" s="112"/>
      <c r="I29" s="110">
        <v>5000</v>
      </c>
      <c r="M29" s="96">
        <v>1650</v>
      </c>
      <c r="N29" s="97"/>
      <c r="O29" s="97"/>
      <c r="P29" s="97"/>
      <c r="Q29" s="97"/>
      <c r="R29" s="96">
        <v>1650</v>
      </c>
      <c r="S29" s="97"/>
      <c r="T29" s="97"/>
      <c r="U29" s="97"/>
      <c r="V29" s="97"/>
      <c r="W29" s="96">
        <f>+I29-M29-R29</f>
        <v>1700</v>
      </c>
      <c r="X29" s="89">
        <f t="shared" si="3"/>
        <v>5000</v>
      </c>
    </row>
    <row r="30" spans="2:24">
      <c r="B30" s="13" t="s">
        <v>689</v>
      </c>
      <c r="H30" s="112"/>
      <c r="I30" s="110">
        <v>11500</v>
      </c>
      <c r="M30" s="96">
        <v>5750</v>
      </c>
      <c r="N30" s="97"/>
      <c r="O30" s="97"/>
      <c r="P30" s="97"/>
      <c r="Q30" s="97"/>
      <c r="R30" s="97"/>
      <c r="S30" s="97"/>
      <c r="T30" s="97"/>
      <c r="U30" s="97"/>
      <c r="V30" s="97"/>
      <c r="W30" s="96">
        <f>+I30-M30</f>
        <v>5750</v>
      </c>
      <c r="X30" s="89">
        <f t="shared" si="3"/>
        <v>11500</v>
      </c>
    </row>
    <row r="31" spans="2:24">
      <c r="B31" s="13" t="s">
        <v>690</v>
      </c>
      <c r="H31" s="112"/>
      <c r="I31" s="110">
        <v>4000</v>
      </c>
      <c r="M31" s="100"/>
      <c r="N31" s="101">
        <v>2000</v>
      </c>
      <c r="O31" s="100"/>
      <c r="P31" s="100"/>
      <c r="Q31" s="100"/>
      <c r="R31" s="101"/>
      <c r="S31" s="100"/>
      <c r="T31" s="100"/>
      <c r="U31" s="100"/>
      <c r="V31" s="100"/>
      <c r="W31" s="96">
        <f>+I31-N31</f>
        <v>2000</v>
      </c>
      <c r="X31" s="102">
        <f t="shared" si="3"/>
        <v>4000</v>
      </c>
    </row>
    <row r="32" spans="2:24">
      <c r="B32" s="13" t="s">
        <v>694</v>
      </c>
      <c r="H32" s="112"/>
      <c r="I32" s="110">
        <v>1000</v>
      </c>
      <c r="K32" s="94"/>
      <c r="L32" s="94"/>
      <c r="M32" s="98"/>
      <c r="N32" s="99">
        <v>500</v>
      </c>
      <c r="O32" s="98"/>
      <c r="P32" s="98"/>
      <c r="Q32" s="98"/>
      <c r="R32" s="99"/>
      <c r="S32" s="98"/>
      <c r="T32" s="98"/>
      <c r="U32" s="98"/>
      <c r="V32" s="98"/>
      <c r="W32" s="93">
        <f>+I32-N32</f>
        <v>500</v>
      </c>
      <c r="X32" s="93">
        <f t="shared" si="3"/>
        <v>1000</v>
      </c>
    </row>
    <row r="33" spans="2:24">
      <c r="B33" s="107" t="s">
        <v>154</v>
      </c>
      <c r="I33" s="29"/>
      <c r="K33" s="89">
        <f t="shared" ref="K33:X33" si="4">+SUM(K13:K32)</f>
        <v>7200</v>
      </c>
      <c r="L33" s="89">
        <f t="shared" si="4"/>
        <v>0</v>
      </c>
      <c r="M33" s="89">
        <f t="shared" si="4"/>
        <v>14600</v>
      </c>
      <c r="N33" s="89">
        <f t="shared" si="4"/>
        <v>2792.74</v>
      </c>
      <c r="O33" s="89">
        <f t="shared" si="4"/>
        <v>13700</v>
      </c>
      <c r="P33" s="89">
        <f t="shared" si="4"/>
        <v>0</v>
      </c>
      <c r="Q33" s="89">
        <f t="shared" si="4"/>
        <v>12637.5</v>
      </c>
      <c r="R33" s="89">
        <f t="shared" si="4"/>
        <v>1650</v>
      </c>
      <c r="S33" s="89">
        <f t="shared" si="4"/>
        <v>13775</v>
      </c>
      <c r="T33" s="89">
        <f t="shared" si="4"/>
        <v>0</v>
      </c>
      <c r="U33" s="89">
        <f t="shared" si="4"/>
        <v>10500</v>
      </c>
      <c r="V33" s="89">
        <f t="shared" si="4"/>
        <v>14358.75</v>
      </c>
      <c r="W33" s="89">
        <f t="shared" si="4"/>
        <v>29548.792240297465</v>
      </c>
      <c r="X33" s="89">
        <f t="shared" si="4"/>
        <v>120762.78224029746</v>
      </c>
    </row>
    <row r="35" spans="2:24">
      <c r="B35" s="90" t="s">
        <v>686</v>
      </c>
    </row>
    <row r="36" spans="2:24">
      <c r="B36" s="11" t="s">
        <v>572</v>
      </c>
      <c r="K36" s="89">
        <f t="shared" ref="K36:W37" si="5">+K$13*50%+(11000*(K$28/$I$28))</f>
        <v>3600</v>
      </c>
      <c r="L36" s="89">
        <f t="shared" si="5"/>
        <v>0</v>
      </c>
      <c r="M36" s="89">
        <f t="shared" si="5"/>
        <v>3600</v>
      </c>
      <c r="N36" s="89">
        <f t="shared" si="5"/>
        <v>0</v>
      </c>
      <c r="O36" s="89">
        <f t="shared" si="5"/>
        <v>4695.4791765342779</v>
      </c>
      <c r="P36" s="89">
        <f t="shared" si="5"/>
        <v>0</v>
      </c>
      <c r="Q36" s="89">
        <f t="shared" si="5"/>
        <v>3600</v>
      </c>
      <c r="R36" s="89">
        <f t="shared" si="5"/>
        <v>0</v>
      </c>
      <c r="S36" s="89">
        <f t="shared" si="5"/>
        <v>5790.9583530685568</v>
      </c>
      <c r="T36" s="89">
        <f t="shared" si="5"/>
        <v>0</v>
      </c>
      <c r="U36" s="89">
        <f t="shared" si="5"/>
        <v>2848.2458589891235</v>
      </c>
      <c r="V36" s="89">
        <f t="shared" si="5"/>
        <v>7179.375</v>
      </c>
      <c r="W36" s="89">
        <f t="shared" si="5"/>
        <v>4865.3166114080414</v>
      </c>
      <c r="X36" s="89">
        <f t="shared" ref="X36:X41" si="6">+SUM(K36:W36)</f>
        <v>36179.375</v>
      </c>
    </row>
    <row r="37" spans="2:24">
      <c r="B37" s="11" t="s">
        <v>573</v>
      </c>
      <c r="K37" s="89">
        <f t="shared" si="5"/>
        <v>3600</v>
      </c>
      <c r="L37" s="89">
        <f t="shared" si="5"/>
        <v>0</v>
      </c>
      <c r="M37" s="89">
        <f t="shared" si="5"/>
        <v>3600</v>
      </c>
      <c r="N37" s="89">
        <f t="shared" si="5"/>
        <v>0</v>
      </c>
      <c r="O37" s="89">
        <f t="shared" si="5"/>
        <v>4695.4791765342779</v>
      </c>
      <c r="P37" s="89">
        <f t="shared" si="5"/>
        <v>0</v>
      </c>
      <c r="Q37" s="89">
        <f t="shared" si="5"/>
        <v>3600</v>
      </c>
      <c r="R37" s="89">
        <f t="shared" si="5"/>
        <v>0</v>
      </c>
      <c r="S37" s="89">
        <f t="shared" si="5"/>
        <v>5790.9583530685568</v>
      </c>
      <c r="T37" s="89">
        <f t="shared" si="5"/>
        <v>0</v>
      </c>
      <c r="U37" s="89">
        <f t="shared" si="5"/>
        <v>2848.2458589891235</v>
      </c>
      <c r="V37" s="89">
        <f t="shared" si="5"/>
        <v>7179.375</v>
      </c>
      <c r="W37" s="89">
        <f t="shared" si="5"/>
        <v>4865.3166114080414</v>
      </c>
      <c r="X37" s="89">
        <f t="shared" si="6"/>
        <v>36179.375</v>
      </c>
    </row>
    <row r="38" spans="2:24">
      <c r="B38" s="5" t="s">
        <v>692</v>
      </c>
      <c r="K38" s="89"/>
      <c r="L38" s="89"/>
      <c r="M38" s="96">
        <f>1650+5750</f>
        <v>7400</v>
      </c>
      <c r="N38" s="96">
        <v>2000</v>
      </c>
      <c r="O38" s="96"/>
      <c r="P38" s="96"/>
      <c r="Q38" s="96"/>
      <c r="R38" s="96">
        <v>1650</v>
      </c>
      <c r="S38" s="96"/>
      <c r="T38" s="96"/>
      <c r="U38" s="96"/>
      <c r="V38" s="96"/>
      <c r="W38" s="96">
        <f>+V49</f>
        <v>3950</v>
      </c>
      <c r="X38" s="89">
        <f t="shared" si="6"/>
        <v>15000</v>
      </c>
    </row>
    <row r="39" spans="2:24">
      <c r="B39" s="5" t="s">
        <v>693</v>
      </c>
      <c r="K39" s="89"/>
      <c r="L39" s="89"/>
      <c r="M39" s="89"/>
      <c r="N39" s="89"/>
      <c r="O39" s="89"/>
      <c r="P39" s="89"/>
      <c r="Q39" s="89"/>
      <c r="R39" s="89"/>
      <c r="S39" s="89"/>
      <c r="T39" s="89"/>
      <c r="U39" s="89"/>
      <c r="V39" s="89"/>
      <c r="W39" s="89">
        <f>+V50</f>
        <v>5000</v>
      </c>
      <c r="X39" s="89">
        <f t="shared" si="6"/>
        <v>5000</v>
      </c>
    </row>
    <row r="40" spans="2:24">
      <c r="B40" s="5" t="s">
        <v>445</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1575</v>
      </c>
      <c r="T40" s="89">
        <f t="shared" si="7"/>
        <v>0</v>
      </c>
      <c r="U40" s="89">
        <f t="shared" si="7"/>
        <v>4000</v>
      </c>
      <c r="V40" s="89">
        <f t="shared" si="7"/>
        <v>0</v>
      </c>
      <c r="W40" s="89">
        <f t="shared" si="7"/>
        <v>1000</v>
      </c>
      <c r="X40" s="89">
        <f t="shared" si="6"/>
        <v>11867.74</v>
      </c>
    </row>
    <row r="41" spans="2:24">
      <c r="B41" s="5" t="s">
        <v>574</v>
      </c>
      <c r="K41" s="93">
        <f t="shared" ref="K41:W41" si="8">+(K33-K39-K38-K40-K36-K37)</f>
        <v>0</v>
      </c>
      <c r="L41" s="93">
        <f t="shared" si="8"/>
        <v>0</v>
      </c>
      <c r="M41" s="93">
        <f t="shared" si="8"/>
        <v>0</v>
      </c>
      <c r="N41" s="93">
        <f t="shared" si="8"/>
        <v>499.99999999999977</v>
      </c>
      <c r="O41" s="93">
        <f t="shared" si="8"/>
        <v>309.04164693144412</v>
      </c>
      <c r="P41" s="93">
        <f t="shared" si="8"/>
        <v>0</v>
      </c>
      <c r="Q41" s="93">
        <f t="shared" si="8"/>
        <v>4437.5</v>
      </c>
      <c r="R41" s="93">
        <f t="shared" si="8"/>
        <v>0</v>
      </c>
      <c r="S41" s="93">
        <f t="shared" si="8"/>
        <v>618.08329386288642</v>
      </c>
      <c r="T41" s="93">
        <f t="shared" si="8"/>
        <v>0</v>
      </c>
      <c r="U41" s="93">
        <f t="shared" si="8"/>
        <v>803.50828202175308</v>
      </c>
      <c r="V41" s="93">
        <f t="shared" si="8"/>
        <v>0</v>
      </c>
      <c r="W41" s="93">
        <f t="shared" si="8"/>
        <v>9868.1590174813828</v>
      </c>
      <c r="X41" s="93">
        <f t="shared" si="6"/>
        <v>16536.292240297465</v>
      </c>
    </row>
    <row r="42" spans="2:24">
      <c r="B42" s="92" t="s">
        <v>154</v>
      </c>
      <c r="K42" s="89">
        <f>+SUM(K36:K41)</f>
        <v>7200</v>
      </c>
      <c r="L42" s="89">
        <f t="shared" ref="L42:X42" si="9">+SUM(L36:L41)</f>
        <v>0</v>
      </c>
      <c r="M42" s="89">
        <f t="shared" si="9"/>
        <v>14600</v>
      </c>
      <c r="N42" s="89">
        <f t="shared" si="9"/>
        <v>2792.74</v>
      </c>
      <c r="O42" s="89">
        <f t="shared" si="9"/>
        <v>13700</v>
      </c>
      <c r="P42" s="89">
        <f t="shared" si="9"/>
        <v>0</v>
      </c>
      <c r="Q42" s="89">
        <f t="shared" si="9"/>
        <v>12637.5</v>
      </c>
      <c r="R42" s="89">
        <f t="shared" si="9"/>
        <v>1650</v>
      </c>
      <c r="S42" s="89">
        <f t="shared" si="9"/>
        <v>13775</v>
      </c>
      <c r="T42" s="89">
        <f t="shared" si="9"/>
        <v>0</v>
      </c>
      <c r="U42" s="89">
        <f t="shared" si="9"/>
        <v>10500</v>
      </c>
      <c r="V42" s="89">
        <f t="shared" si="9"/>
        <v>14358.75</v>
      </c>
      <c r="W42" s="89">
        <f t="shared" si="9"/>
        <v>29548.792240297465</v>
      </c>
      <c r="X42" s="89">
        <f t="shared" si="9"/>
        <v>120762.78224029747</v>
      </c>
    </row>
    <row r="44" spans="2:24">
      <c r="B44" s="91" t="s">
        <v>687</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691</v>
      </c>
    </row>
    <row r="47" spans="2:24">
      <c r="B47" s="11" t="s">
        <v>572</v>
      </c>
      <c r="J47" s="96">
        <v>35000</v>
      </c>
      <c r="K47" s="95">
        <f>+J47-K36</f>
        <v>31400</v>
      </c>
      <c r="L47" s="95">
        <f t="shared" ref="L47:W47" si="11">+K47-L36</f>
        <v>31400</v>
      </c>
      <c r="M47" s="95">
        <f t="shared" si="11"/>
        <v>27800</v>
      </c>
      <c r="N47" s="95">
        <f t="shared" si="11"/>
        <v>27800</v>
      </c>
      <c r="O47" s="95">
        <f t="shared" si="11"/>
        <v>23104.520823465722</v>
      </c>
      <c r="P47" s="95">
        <f t="shared" si="11"/>
        <v>23104.520823465722</v>
      </c>
      <c r="Q47" s="95">
        <f t="shared" si="11"/>
        <v>19504.520823465722</v>
      </c>
      <c r="R47" s="95">
        <f t="shared" si="11"/>
        <v>19504.520823465722</v>
      </c>
      <c r="S47" s="95">
        <f t="shared" si="11"/>
        <v>13713.562470397166</v>
      </c>
      <c r="T47" s="95">
        <f t="shared" si="11"/>
        <v>13713.562470397166</v>
      </c>
      <c r="U47" s="95">
        <f t="shared" si="11"/>
        <v>10865.316611408043</v>
      </c>
      <c r="V47" s="95">
        <f t="shared" si="11"/>
        <v>3685.9416114080432</v>
      </c>
      <c r="W47" s="95">
        <f t="shared" si="11"/>
        <v>-1179.3749999999982</v>
      </c>
    </row>
    <row r="48" spans="2:24">
      <c r="B48" s="11" t="s">
        <v>573</v>
      </c>
      <c r="J48" s="96">
        <v>35000</v>
      </c>
      <c r="K48" s="95">
        <f>+J48-K37</f>
        <v>31400</v>
      </c>
      <c r="L48" s="95">
        <f t="shared" ref="L48:W48" si="12">+K48-L37</f>
        <v>31400</v>
      </c>
      <c r="M48" s="95">
        <f t="shared" si="12"/>
        <v>27800</v>
      </c>
      <c r="N48" s="95">
        <f t="shared" si="12"/>
        <v>27800</v>
      </c>
      <c r="O48" s="95">
        <f t="shared" si="12"/>
        <v>23104.520823465722</v>
      </c>
      <c r="P48" s="95">
        <f t="shared" si="12"/>
        <v>23104.520823465722</v>
      </c>
      <c r="Q48" s="95">
        <f t="shared" si="12"/>
        <v>19504.520823465722</v>
      </c>
      <c r="R48" s="95">
        <f t="shared" si="12"/>
        <v>19504.520823465722</v>
      </c>
      <c r="S48" s="95">
        <f t="shared" si="12"/>
        <v>13713.562470397166</v>
      </c>
      <c r="T48" s="95">
        <f t="shared" si="12"/>
        <v>13713.562470397166</v>
      </c>
      <c r="U48" s="95">
        <f t="shared" si="12"/>
        <v>10865.316611408043</v>
      </c>
      <c r="V48" s="95">
        <f t="shared" si="12"/>
        <v>3685.9416114080432</v>
      </c>
      <c r="W48" s="95">
        <f t="shared" si="12"/>
        <v>-1179.3749999999982</v>
      </c>
    </row>
    <row r="49" spans="2:23">
      <c r="B49" s="5" t="s">
        <v>692</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693</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445</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6132.26</v>
      </c>
      <c r="T51" s="95">
        <f t="shared" si="16"/>
        <v>6132.26</v>
      </c>
      <c r="U51" s="95">
        <f t="shared" si="16"/>
        <v>2132.2600000000002</v>
      </c>
      <c r="V51" s="95">
        <f t="shared" si="16"/>
        <v>2132.2600000000002</v>
      </c>
      <c r="W51" s="95">
        <f t="shared" si="16"/>
        <v>1132.2600000000002</v>
      </c>
    </row>
  </sheetData>
  <pageMargins left="0.3" right="0.3" top="0.3" bottom="0.3" header="0.3" footer="0.3"/>
  <pageSetup scale="5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Checklist</vt:lpstr>
      <vt:lpstr>Guestlist</vt:lpstr>
      <vt:lpstr>Photographer</vt:lpstr>
      <vt:lpstr>Florist</vt:lpstr>
      <vt:lpstr>Music</vt:lpstr>
      <vt:lpstr>Budget</vt:lpstr>
      <vt:lpstr>Budget!Print_Area</vt:lpstr>
      <vt:lpstr>Checklist!Print_Area</vt:lpstr>
      <vt:lpstr>Florist!Print_Area</vt:lpstr>
      <vt:lpstr>Guestlist!Print_Area</vt:lpstr>
      <vt:lpstr>Music!Print_Area</vt:lpstr>
      <vt:lpstr>Photographer!Print_Area</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2012-10-22T20:48:44Z</cp:lastPrinted>
  <dcterms:created xsi:type="dcterms:W3CDTF">2012-07-15T23:31:12Z</dcterms:created>
  <dcterms:modified xsi:type="dcterms:W3CDTF">2012-10-24T00:59:00Z</dcterms:modified>
</cp:coreProperties>
</file>